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Обмен\Сидорова\Документы с сайта для работы\"/>
    </mc:Choice>
  </mc:AlternateContent>
  <bookViews>
    <workbookView xWindow="0" yWindow="0" windowWidth="24915" windowHeight="11580"/>
  </bookViews>
  <sheets>
    <sheet name="доходы" sheetId="1" r:id="rId1"/>
  </sheets>
  <definedNames>
    <definedName name="_xlnm._FilterDatabase" localSheetId="0" hidden="1">доходы!$A$131:$K$170</definedName>
    <definedName name="_xlnm.Print_Area" localSheetId="0">доходы!$A$1:$L$202</definedName>
  </definedNames>
  <calcPr calcId="152511" refMode="R1C1"/>
</workbook>
</file>

<file path=xl/calcChain.xml><?xml version="1.0" encoding="utf-8"?>
<calcChain xmlns="http://schemas.openxmlformats.org/spreadsheetml/2006/main">
  <c r="K28" i="1" l="1"/>
  <c r="K31" i="1"/>
  <c r="K150" i="1" l="1"/>
  <c r="K23" i="1"/>
  <c r="J70" i="1"/>
  <c r="J54" i="1"/>
  <c r="J49" i="1"/>
  <c r="J47" i="1"/>
  <c r="K165" i="1" l="1"/>
  <c r="J165" i="1"/>
  <c r="K154" i="1"/>
  <c r="J154" i="1"/>
  <c r="L153" i="1"/>
  <c r="K152" i="1"/>
  <c r="J152" i="1"/>
  <c r="J150" i="1"/>
  <c r="L151" i="1"/>
  <c r="K106" i="1"/>
  <c r="J106" i="1"/>
  <c r="L128" i="1"/>
  <c r="L129" i="1"/>
  <c r="L130" i="1"/>
  <c r="L127" i="1"/>
  <c r="L113" i="1"/>
  <c r="L110" i="1"/>
  <c r="L111" i="1"/>
  <c r="L112" i="1"/>
  <c r="L89" i="1"/>
  <c r="K82" i="1"/>
  <c r="K81" i="1" s="1"/>
  <c r="J82" i="1"/>
  <c r="J81" i="1" s="1"/>
  <c r="L152" i="1" l="1"/>
  <c r="K67" i="1" l="1"/>
  <c r="L73" i="1"/>
  <c r="K72" i="1"/>
  <c r="J72" i="1"/>
  <c r="J69" i="1" s="1"/>
  <c r="K29" i="1"/>
  <c r="J29" i="1"/>
  <c r="L72" i="1" l="1"/>
  <c r="J23" i="1"/>
  <c r="L167" i="1" l="1"/>
  <c r="L169" i="1"/>
  <c r="L162" i="1"/>
  <c r="L164" i="1"/>
  <c r="L159" i="1"/>
  <c r="L158" i="1"/>
  <c r="K161" i="1"/>
  <c r="K160" i="1" s="1"/>
  <c r="K163" i="1"/>
  <c r="K168" i="1"/>
  <c r="K157" i="1"/>
  <c r="K156" i="1" s="1"/>
  <c r="L150" i="1"/>
  <c r="L147" i="1"/>
  <c r="L145" i="1"/>
  <c r="L143" i="1"/>
  <c r="L141" i="1"/>
  <c r="L140" i="1"/>
  <c r="L139" i="1"/>
  <c r="L138" i="1"/>
  <c r="L136" i="1"/>
  <c r="L134" i="1"/>
  <c r="J168" i="1"/>
  <c r="J161" i="1"/>
  <c r="K133" i="1"/>
  <c r="J133" i="1"/>
  <c r="J132" i="1" s="1"/>
  <c r="J157" i="1"/>
  <c r="J156" i="1" s="1"/>
  <c r="J163" i="1"/>
  <c r="J160" i="1" s="1"/>
  <c r="J131" i="1" l="1"/>
  <c r="L133" i="1"/>
  <c r="L168" i="1"/>
  <c r="L163" i="1"/>
  <c r="K132" i="1"/>
  <c r="K131" i="1" s="1"/>
  <c r="L154" i="1"/>
  <c r="L165" i="1"/>
  <c r="L166" i="1"/>
  <c r="L157" i="1"/>
  <c r="L161" i="1"/>
  <c r="L156" i="1"/>
  <c r="L126" i="1"/>
  <c r="L109" i="1"/>
  <c r="K103" i="1"/>
  <c r="J103" i="1"/>
  <c r="L90" i="1"/>
  <c r="K90" i="1"/>
  <c r="K88" i="1" s="1"/>
  <c r="J90" i="1"/>
  <c r="J88" i="1" s="1"/>
  <c r="L84" i="1"/>
  <c r="K79" i="1"/>
  <c r="J79" i="1"/>
  <c r="K77" i="1"/>
  <c r="J77" i="1"/>
  <c r="J75" i="1"/>
  <c r="K75" i="1"/>
  <c r="K66" i="1"/>
  <c r="L65" i="1"/>
  <c r="L64" i="1" s="1"/>
  <c r="K70" i="1"/>
  <c r="K69" i="1" s="1"/>
  <c r="L71" i="1"/>
  <c r="L70" i="1" s="1"/>
  <c r="L69" i="1" s="1"/>
  <c r="K64" i="1"/>
  <c r="J64" i="1"/>
  <c r="L62" i="1"/>
  <c r="L61" i="1" s="1"/>
  <c r="K61" i="1"/>
  <c r="K60" i="1" s="1"/>
  <c r="J61" i="1"/>
  <c r="J60" i="1" s="1"/>
  <c r="J59" i="1" s="1"/>
  <c r="K54" i="1"/>
  <c r="L52" i="1"/>
  <c r="L51" i="1" s="1"/>
  <c r="K51" i="1"/>
  <c r="J51" i="1"/>
  <c r="K45" i="1"/>
  <c r="J45" i="1"/>
  <c r="L39" i="1"/>
  <c r="L38" i="1" s="1"/>
  <c r="L37" i="1" s="1"/>
  <c r="K39" i="1"/>
  <c r="K38" i="1" s="1"/>
  <c r="K37" i="1" s="1"/>
  <c r="J39" i="1"/>
  <c r="J38" i="1" s="1"/>
  <c r="J37" i="1" s="1"/>
  <c r="J17" i="1"/>
  <c r="L88" i="1" l="1"/>
  <c r="K63" i="1"/>
  <c r="L132" i="1"/>
  <c r="L160" i="1"/>
  <c r="L60" i="1"/>
  <c r="L59" i="1" s="1"/>
  <c r="K59" i="1"/>
  <c r="L16" i="1"/>
  <c r="L18" i="1"/>
  <c r="L19" i="1"/>
  <c r="L20" i="1"/>
  <c r="L24" i="1"/>
  <c r="L25" i="1"/>
  <c r="L26" i="1"/>
  <c r="L27" i="1"/>
  <c r="L30" i="1"/>
  <c r="L32" i="1"/>
  <c r="L36" i="1"/>
  <c r="L43" i="1"/>
  <c r="L46" i="1"/>
  <c r="L48" i="1"/>
  <c r="L50" i="1"/>
  <c r="L55" i="1"/>
  <c r="L56" i="1"/>
  <c r="L57" i="1"/>
  <c r="L58" i="1"/>
  <c r="L68" i="1"/>
  <c r="L76" i="1"/>
  <c r="L78" i="1"/>
  <c r="L77" i="1" s="1"/>
  <c r="L85" i="1"/>
  <c r="L87" i="1"/>
  <c r="L97" i="1"/>
  <c r="L99" i="1"/>
  <c r="L102" i="1"/>
  <c r="K101" i="1" l="1"/>
  <c r="K96" i="1"/>
  <c r="K98" i="1"/>
  <c r="K105" i="1" l="1"/>
  <c r="K100" i="1" s="1"/>
  <c r="K93" i="1" s="1"/>
  <c r="K92" i="1" s="1"/>
  <c r="K95" i="1"/>
  <c r="K94" i="1" l="1"/>
  <c r="K86" i="1" l="1"/>
  <c r="K74" i="1" s="1"/>
  <c r="J86" i="1"/>
  <c r="J74" i="1" s="1"/>
  <c r="L74" i="1" l="1"/>
  <c r="L86" i="1"/>
  <c r="K49" i="1"/>
  <c r="K47" i="1"/>
  <c r="K42" i="1"/>
  <c r="K35" i="1"/>
  <c r="K34" i="1" s="1"/>
  <c r="K22" i="1"/>
  <c r="K44" i="1" l="1"/>
  <c r="K41" i="1" s="1"/>
  <c r="K53" i="1"/>
  <c r="K17" i="1" l="1"/>
  <c r="K15" i="1"/>
  <c r="K14" i="1" l="1"/>
  <c r="K13" i="1" s="1"/>
  <c r="K12" i="1" s="1"/>
  <c r="K170" i="1" s="1"/>
  <c r="J101" i="1" l="1"/>
  <c r="J98" i="1"/>
  <c r="L98" i="1" s="1"/>
  <c r="J96" i="1"/>
  <c r="L101" i="1" l="1"/>
  <c r="J105" i="1"/>
  <c r="L106" i="1"/>
  <c r="J95" i="1"/>
  <c r="L96" i="1"/>
  <c r="L131" i="1"/>
  <c r="L105" i="1" l="1"/>
  <c r="J100" i="1"/>
  <c r="L100" i="1" s="1"/>
  <c r="J94" i="1"/>
  <c r="L95" i="1"/>
  <c r="L94" i="1" l="1"/>
  <c r="J93" i="1"/>
  <c r="J92" i="1" s="1"/>
  <c r="L75" i="1"/>
  <c r="J67" i="1"/>
  <c r="L49" i="1"/>
  <c r="L45" i="1"/>
  <c r="J42" i="1"/>
  <c r="J35" i="1"/>
  <c r="J31" i="1"/>
  <c r="L29" i="1"/>
  <c r="L17" i="1"/>
  <c r="J15" i="1"/>
  <c r="L31" i="1" l="1"/>
  <c r="J28" i="1"/>
  <c r="L92" i="1"/>
  <c r="L93" i="1"/>
  <c r="L35" i="1"/>
  <c r="J34" i="1"/>
  <c r="L47" i="1"/>
  <c r="J44" i="1"/>
  <c r="J41" i="1" s="1"/>
  <c r="L42" i="1"/>
  <c r="J14" i="1"/>
  <c r="L14" i="1" s="1"/>
  <c r="L15" i="1"/>
  <c r="J66" i="1"/>
  <c r="L67" i="1"/>
  <c r="J22" i="1"/>
  <c r="L22" i="1" s="1"/>
  <c r="L23" i="1"/>
  <c r="J53" i="1"/>
  <c r="L53" i="1" s="1"/>
  <c r="L54" i="1"/>
  <c r="L28" i="1"/>
  <c r="L66" i="1" l="1"/>
  <c r="J63" i="1"/>
  <c r="L63" i="1" s="1"/>
  <c r="J13" i="1"/>
  <c r="L34" i="1"/>
  <c r="L44" i="1"/>
  <c r="L13" i="1" l="1"/>
  <c r="J12" i="1"/>
  <c r="L12" i="1" l="1"/>
  <c r="J170" i="1"/>
  <c r="L170" i="1" s="1"/>
</calcChain>
</file>

<file path=xl/sharedStrings.xml><?xml version="1.0" encoding="utf-8"?>
<sst xmlns="http://schemas.openxmlformats.org/spreadsheetml/2006/main" count="1282" uniqueCount="287">
  <si>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и 228 Налогового кодекса Российской Федерации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</si>
  <si>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</si>
  <si>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</si>
  <si>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</si>
  <si>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</si>
  <si>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7588</t>
  </si>
  <si>
    <t>7554</t>
  </si>
  <si>
    <t>13</t>
  </si>
  <si>
    <t>053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</si>
  <si>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</si>
  <si>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</si>
  <si>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2</t>
  </si>
  <si>
    <t>999</t>
  </si>
  <si>
    <t>001</t>
  </si>
  <si>
    <t>151</t>
  </si>
  <si>
    <t>024</t>
  </si>
  <si>
    <t>130</t>
  </si>
  <si>
    <t>НАЛОГОВЫЕ И НЕНАЛОГОВЫЕ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</si>
  <si>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</si>
  <si>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</si>
  <si>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</si>
  <si>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ГОСУДАРСТВЕННАЯ ПОШЛИНА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</si>
  <si>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</si>
  <si>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</si>
  <si>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</si>
  <si>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</si>
  <si>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</si>
  <si>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</si>
  <si>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</si>
  <si>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</si>
  <si>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</si>
  <si>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</si>
  <si>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</si>
  <si>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</si>
  <si>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</si>
  <si>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</si>
  <si>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</si>
  <si>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 бюджетной обеспеченности муниципальных районов из регионального фонда финансовой поддержки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</si>
  <si>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</si>
  <si>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</si>
  <si>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 на поддержку мер по обеспечению сбалансированности бюджетов</t>
  </si>
  <si>
    <t>230</t>
  </si>
  <si>
    <t>240</t>
  </si>
  <si>
    <t>250</t>
  </si>
  <si>
    <t>260</t>
  </si>
  <si>
    <t>код классификации операций сектора государственного управления, относящихся к доходам бюджетов</t>
  </si>
  <si>
    <t>1</t>
  </si>
  <si>
    <t>00</t>
  </si>
  <si>
    <t>01</t>
  </si>
  <si>
    <t>Субсидии бюджетам бюдженой системы  Российской Федерации (межбюджетные субсидии)</t>
  </si>
  <si>
    <t>Иные межбюджетные трасферты</t>
  </si>
  <si>
    <t>7517</t>
  </si>
  <si>
    <t>7604</t>
  </si>
  <si>
    <t>7513</t>
  </si>
  <si>
    <t>7552</t>
  </si>
  <si>
    <t>7514</t>
  </si>
  <si>
    <t>7519</t>
  </si>
  <si>
    <t>Единый сельскохозяйственный налог (за налоговые периоды, истекшие до 1 января 2011 года)</t>
  </si>
  <si>
    <t>070</t>
  </si>
  <si>
    <t>2711</t>
  </si>
  <si>
    <t>7511</t>
  </si>
  <si>
    <t>0151</t>
  </si>
  <si>
    <t>013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</si>
  <si>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</si>
  <si>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</si>
  <si>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</si>
  <si>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</si>
  <si>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</si>
  <si>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</si>
  <si>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</si>
  <si>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</si>
  <si>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</si>
  <si>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</si>
  <si>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</si>
  <si>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</si>
  <si>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7518</t>
  </si>
  <si>
    <t>(тыс. рублей)</t>
  </si>
  <si>
    <t>Государственная пошлина по делам, рассматриваемым в судах общей юрисдикции, мировыми судьями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</si>
  <si>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</si>
  <si>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</si>
  <si>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</si>
  <si>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</si>
  <si>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</si>
  <si>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</si>
  <si>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</si>
  <si>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</si>
  <si>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</si>
  <si>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</si>
  <si>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</si>
  <si>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</si>
  <si>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</si>
  <si>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</si>
  <si>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</si>
  <si>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</si>
  <si>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</si>
  <si>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</si>
  <si>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</si>
  <si>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</si>
  <si>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</si>
  <si>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</si>
  <si>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</si>
  <si>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</si>
  <si>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</si>
  <si>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</si>
  <si>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</si>
  <si>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</si>
  <si>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оргпнов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</si>
  <si>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</si>
  <si>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</si>
  <si>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</si>
  <si>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 xml:space="preserve">Доходы от продажи земельных участков, государственная собственность на которые не разграничена </t>
  </si>
  <si>
    <t>код группы</t>
  </si>
  <si>
    <t>7601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</si>
  <si>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</si>
  <si>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</si>
  <si>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</si>
  <si>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</si>
  <si>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</si>
  <si>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</si>
  <si>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</si>
  <si>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</si>
  <si>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</si>
  <si>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</si>
  <si>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</si>
  <si>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</si>
  <si>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</si>
  <si>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</si>
  <si>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</si>
  <si>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</si>
  <si>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07</t>
  </si>
  <si>
    <t>140</t>
  </si>
  <si>
    <t>120</t>
  </si>
  <si>
    <t>050</t>
  </si>
  <si>
    <t>1000</t>
  </si>
  <si>
    <t>025</t>
  </si>
  <si>
    <t>035</t>
  </si>
  <si>
    <t>410</t>
  </si>
  <si>
    <t>06</t>
  </si>
  <si>
    <t>430</t>
  </si>
  <si>
    <t>25</t>
  </si>
  <si>
    <t>060</t>
  </si>
  <si>
    <t>28</t>
  </si>
  <si>
    <t>90</t>
  </si>
  <si>
    <t>180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</si>
  <si>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</si>
  <si>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</si>
  <si>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</si>
  <si>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</si>
  <si>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</si>
  <si>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</si>
  <si>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</si>
  <si>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</si>
  <si>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</si>
  <si>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7570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</si>
  <si>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
</t>
  </si>
  <si>
    <t>19</t>
  </si>
  <si>
    <t>18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</si>
  <si>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</si>
  <si>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бюджетов бюджетной системы Российской Федерации от возврата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</si>
  <si>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1021</t>
  </si>
  <si>
    <t>1031</t>
  </si>
  <si>
    <t>Денежные взыскания (штрафы) за нарушение земельного законодательства</t>
  </si>
  <si>
    <t>051</t>
  </si>
  <si>
    <t>7571</t>
  </si>
  <si>
    <t>Утверждено Решением о бюджете</t>
  </si>
  <si>
    <t>Исполнено</t>
  </si>
  <si>
    <t>% исполнения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</si>
  <si>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Налогового кодекса Российской Федерации</t>
    </r>
  </si>
  <si>
    <t>30</t>
  </si>
  <si>
    <t>Прочие денежные взыскания (штрафы) за правонарушения в области дорожного движения</t>
  </si>
  <si>
    <t>Невыясненные поступления, зачисляемые в бюджеты муниципальных районов</t>
  </si>
  <si>
    <t>Приложение 4</t>
  </si>
  <si>
    <t>к Решению Пировского районного Совета депутатов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</si>
  <si>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</si>
  <si>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</si>
  <si>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</si>
  <si>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</si>
  <si>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</si>
  <si>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075</t>
  </si>
  <si>
    <t>Доходы от сдачи в аренду имущества, составляющего государсивенную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</si>
  <si>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</si>
  <si>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квартир, находящихся в собственности муниципальных районов</t>
  </si>
  <si>
    <t>Доходы от продажи квартир</t>
  </si>
  <si>
    <t>7397</t>
  </si>
  <si>
    <t>7398</t>
  </si>
  <si>
    <t>7412</t>
  </si>
  <si>
    <t>7413</t>
  </si>
  <si>
    <t>7555</t>
  </si>
  <si>
    <t>7563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</si>
  <si>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</si>
  <si>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системы»»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</si>
  <si>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</si>
  <si>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</si>
  <si>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</si>
  <si>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</si>
  <si>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</si>
  <si>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</si>
  <si>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0640</t>
  </si>
  <si>
    <t>7566</t>
  </si>
  <si>
    <t>029</t>
  </si>
  <si>
    <t>7408</t>
  </si>
  <si>
    <t>7409</t>
  </si>
  <si>
    <t>7745</t>
  </si>
  <si>
    <t>Субвенции бюджетам муниципальных образований  на обеспечение бесплатного проезда детей и лиц, сопровождающих организованные группы детей, до места нахождения загородных  оздоровительных лагерей и обратно ( в соответствии с 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</si>
  <si>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</si>
  <si>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осуществление государственных полномочий по организации деятельности органов управления системой социальной защиты населения (в соответствии с  Законом края от 20 декабря 2005 года № 17-4294 "О наделении органов местного самоуправления муниципальных образований края государственными 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 населения" государственной программы Красноярского края "Развитие системы социальной поддержки населения"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</si>
  <si>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</si>
  <si>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</si>
  <si>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</si>
  <si>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</si>
  <si>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</si>
  <si>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</si>
  <si>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</si>
  <si>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</si>
  <si>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</si>
  <si>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>Прочие субвенции бюджетам муниципальных районов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</si>
  <si>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</si>
  <si>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</si>
  <si>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ВСЕГО</t>
  </si>
  <si>
    <t>"Об утверждении отчета об исполнении районного бюджета за 2017 год"</t>
  </si>
  <si>
    <t xml:space="preserve">   Доходы  районного бюджета по кодам видов доходов, подвидов доходов, классификации операций сектора государственного управления, относящиеся к доходам бюджета за 2017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</si>
  <si>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</si>
  <si>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</si>
  <si>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</si>
  <si>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</si>
  <si>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</si>
  <si>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</si>
  <si>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</si>
  <si>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15</t>
  </si>
  <si>
    <t>002</t>
  </si>
  <si>
    <t>20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</si>
  <si>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</si>
  <si>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 xml:space="preserve">Субсидии бюджетам на реализацию федеральных целевых программ
</t>
  </si>
  <si>
    <t>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</si>
  <si>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</si>
  <si>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Субсидия бюджетам на поддержку отрасли культуры
</t>
  </si>
  <si>
    <t>29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</si>
  <si>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</si>
  <si>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</si>
  <si>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1042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</si>
  <si>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</si>
  <si>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</si>
  <si>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</si>
  <si>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1044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</si>
  <si>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</si>
  <si>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1045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</si>
  <si>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</si>
  <si>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</si>
  <si>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</si>
  <si>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</si>
  <si>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</si>
  <si>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</si>
  <si>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</si>
  <si>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7508</t>
  </si>
  <si>
    <t>7509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</si>
  <si>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</si>
  <si>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</si>
  <si>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7591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</si>
  <si>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</si>
  <si>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</si>
  <si>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</si>
  <si>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7741</t>
  </si>
  <si>
    <t>7840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</si>
  <si>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</si>
  <si>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</si>
  <si>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Субвенции бюджетам бюджетной системы Российской Федерации 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</si>
  <si>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</si>
  <si>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</si>
  <si>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</si>
  <si>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</si>
  <si>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</si>
  <si>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</si>
  <si>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</si>
  <si>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</si>
  <si>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</si>
  <si>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</si>
  <si>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</si>
  <si>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</si>
  <si>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39</t>
  </si>
  <si>
    <t>40</t>
  </si>
  <si>
    <t>49</t>
  </si>
  <si>
    <t>Прочие межбюджетные трансферты, передаваемые бюджетам муниципальных районов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</si>
  <si>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</si>
  <si>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>60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</si>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</sst>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0" fillId="0" borderId="0" xfId="0" applyFill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9" fillId="0" borderId="0" xfId="0" applyFont="1"/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top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/>
    <xf numFmtId="164" fontId="5" fillId="0" borderId="1" xfId="0" applyNumberFormat="1" applyFont="1" applyFill="1" applyBorder="1" applyAlignment="1" applyProtection="1">
      <alignment horizontal="left" vertical="justify"/>
      <protection locked="0"/>
    </xf>
    <xf numFmtId="164" fontId="5" fillId="0" borderId="1" xfId="0" applyNumberFormat="1" applyFont="1" applyFill="1" applyBorder="1" applyAlignment="1">
      <alignment horizontal="left" vertical="justify" wrapText="1"/>
    </xf>
    <xf numFmtId="164" fontId="5" fillId="0" borderId="1" xfId="0" applyNumberFormat="1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4" xfId="0" applyNumberFormat="1" applyFont="1" applyFill="1" applyBorder="1" applyAlignment="1">
      <alignment horizontal="center" vertical="top"/>
    </xf>
    <xf numFmtId="0" fontId="5" fillId="0" borderId="1" xfId="4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0" xfId="0" applyFont="1" applyFill="1"/>
    <xf numFmtId="49" fontId="8" fillId="5" borderId="1" xfId="0" applyNumberFormat="1" applyFont="1" applyFill="1" applyBorder="1" applyAlignment="1">
      <alignment horizontal="center" vertical="top"/>
    </xf>
    <xf numFmtId="49" fontId="8" fillId="5" borderId="4" xfId="0" applyNumberFormat="1" applyFont="1" applyFill="1" applyBorder="1" applyAlignment="1">
      <alignment horizontal="center" vertical="top"/>
    </xf>
    <xf numFmtId="0" fontId="8" fillId="5" borderId="1" xfId="0" applyNumberFormat="1" applyFont="1" applyFill="1" applyBorder="1" applyAlignment="1" applyProtection="1">
      <alignment vertical="top" wrapText="1"/>
      <protection locked="0"/>
    </xf>
    <xf numFmtId="0" fontId="0" fillId="6" borderId="0" xfId="0" applyFill="1"/>
    <xf numFmtId="0" fontId="1" fillId="6" borderId="0" xfId="0" applyFont="1" applyFill="1"/>
    <xf numFmtId="0" fontId="4" fillId="6" borderId="0" xfId="0" applyFont="1" applyFill="1"/>
    <xf numFmtId="0" fontId="13" fillId="0" borderId="5" xfId="0" applyFont="1" applyFill="1" applyBorder="1" applyAlignment="1"/>
    <xf numFmtId="0" fontId="13" fillId="0" borderId="6" xfId="0" applyFont="1" applyFill="1" applyBorder="1" applyAlignment="1"/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0" borderId="1" xfId="6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justify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5" fillId="0" borderId="1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" xfId="6" applyNumberFormat="1" applyFont="1" applyFill="1" applyBorder="1" applyAlignment="1">
      <alignment horizontal="justify" vertical="top" wrapText="1"/>
    </xf>
    <xf numFmtId="0" fontId="5" fillId="6" borderId="1" xfId="6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4" fontId="5" fillId="0" borderId="1" xfId="0" applyNumberFormat="1" applyFont="1" applyFill="1" applyBorder="1" applyAlignment="1" applyProtection="1">
      <alignment horizontal="left" vertical="justify"/>
      <protection locked="0"/>
    </xf>
    <xf numFmtId="4" fontId="8" fillId="0" borderId="1" xfId="0" applyNumberFormat="1" applyFont="1" applyFill="1" applyBorder="1" applyAlignment="1" applyProtection="1">
      <alignment horizontal="left" vertical="justify"/>
      <protection locked="0"/>
    </xf>
    <xf numFmtId="4" fontId="8" fillId="0" borderId="1" xfId="0" applyNumberFormat="1" applyFont="1" applyFill="1" applyBorder="1" applyAlignment="1">
      <alignment horizontal="left" vertical="justify"/>
    </xf>
    <xf numFmtId="4" fontId="8" fillId="0" borderId="1" xfId="0" applyNumberFormat="1" applyFont="1" applyFill="1" applyBorder="1" applyAlignment="1">
      <alignment horizontal="left" vertical="justify" wrapText="1"/>
    </xf>
    <xf numFmtId="4" fontId="5" fillId="0" borderId="1" xfId="0" quotePrefix="1" applyNumberFormat="1" applyFont="1" applyFill="1" applyBorder="1" applyAlignment="1" applyProtection="1">
      <alignment horizontal="left" vertical="justify" wrapText="1"/>
      <protection locked="0"/>
    </xf>
    <xf numFmtId="4" fontId="5" fillId="0" borderId="1" xfId="0" applyNumberFormat="1" applyFont="1" applyFill="1" applyBorder="1" applyAlignment="1">
      <alignment horizontal="left" vertical="justify"/>
    </xf>
    <xf numFmtId="4" fontId="5" fillId="0" borderId="1" xfId="0" applyNumberFormat="1" applyFont="1" applyFill="1" applyBorder="1" applyAlignment="1">
      <alignment horizontal="left" vertical="justify" wrapText="1"/>
    </xf>
    <xf numFmtId="4" fontId="5" fillId="0" borderId="1" xfId="0" applyNumberFormat="1" applyFont="1" applyFill="1" applyBorder="1" applyAlignment="1" applyProtection="1">
      <alignment horizontal="left" vertical="justify" wrapText="1"/>
      <protection locked="0"/>
    </xf>
    <xf numFmtId="4" fontId="5" fillId="0" borderId="6" xfId="0" applyNumberFormat="1" applyFont="1" applyFill="1" applyBorder="1" applyAlignment="1" applyProtection="1">
      <alignment horizontal="left" vertical="justify"/>
      <protection locked="0"/>
    </xf>
    <xf numFmtId="4" fontId="5" fillId="0" borderId="3" xfId="0" applyNumberFormat="1" applyFont="1" applyFill="1" applyBorder="1" applyAlignment="1" applyProtection="1">
      <alignment horizontal="left" vertical="justify"/>
      <protection locked="0"/>
    </xf>
    <xf numFmtId="4" fontId="6" fillId="0" borderId="3" xfId="0" applyNumberFormat="1" applyFont="1" applyFill="1" applyBorder="1" applyAlignment="1" applyProtection="1">
      <alignment horizontal="left" vertical="justify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 wrapText="1"/>
    </xf>
    <xf numFmtId="49" fontId="3" fillId="4" borderId="1" xfId="5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4" xfId="3"/>
    <cellStyle name="Обычный_Лист1" xfId="6"/>
    <cellStyle name="Стиль 1" xfId="4"/>
    <cellStyle name="Финансовый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99</xdr:row>
      <xdr:rowOff>0</xdr:rowOff>
    </xdr:from>
    <xdr:to>
      <xdr:col>0</xdr:col>
      <xdr:colOff>152400</xdr:colOff>
      <xdr:row>99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94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152400</xdr:colOff>
      <xdr:row>122</xdr:row>
      <xdr:rowOff>152400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74751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47625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975425"/>
          <a:ext cx="476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4"/>
  <sheetViews>
    <sheetView tabSelected="1" view="pageBreakPreview" topLeftCell="A25" zoomScale="95" zoomScaleNormal="95" zoomScaleSheetLayoutView="95" workbookViewId="0">
      <selection activeCell="J181" sqref="J181"/>
    </sheetView>
  </sheetViews>
  <sheetFormatPr defaultRowHeight="14.25" x14ac:dyDescent="0.2"/>
  <cols>
    <col min="1" max="1" width="6.85546875" customWidth="1"/>
    <col min="2" max="2" width="3.5703125" bestFit="1" customWidth="1"/>
    <col min="3" max="4" width="4.140625" bestFit="1" customWidth="1"/>
    <col min="5" max="5" width="5.140625" bestFit="1" customWidth="1"/>
    <col min="6" max="6" width="4.140625" bestFit="1" customWidth="1"/>
    <col min="7" max="7" width="6.28515625" bestFit="1" customWidth="1"/>
    <col min="8" max="8" width="11" bestFit="1" customWidth="1"/>
    <col min="9" max="9" width="83.7109375" style="7" customWidth="1"/>
    <col min="10" max="10" width="22.85546875" style="7" customWidth="1"/>
    <col min="11" max="11" width="21.28515625" style="7" customWidth="1"/>
    <col min="12" max="12" width="22.28515625" style="31" customWidth="1"/>
    <col min="13" max="15" width="9.140625" style="31"/>
  </cols>
  <sheetData>
    <row r="1" spans="1:15" ht="15.75" x14ac:dyDescent="0.25">
      <c r="I1" s="38"/>
      <c r="J1" s="38"/>
      <c r="K1" s="38"/>
      <c r="L1" s="36" t="s">
        <v>171</v>
      </c>
    </row>
    <row r="2" spans="1:15" ht="20.25" customHeight="1" x14ac:dyDescent="0.25">
      <c r="I2" s="38"/>
      <c r="J2" s="61" t="s">
        <v>172</v>
      </c>
      <c r="K2" s="61"/>
      <c r="L2" s="61"/>
    </row>
    <row r="3" spans="1:15" ht="20.25" customHeight="1" x14ac:dyDescent="0.25">
      <c r="I3" s="61" t="s">
        <v>219</v>
      </c>
      <c r="J3" s="61"/>
      <c r="K3" s="61"/>
      <c r="L3" s="61"/>
    </row>
    <row r="4" spans="1:15" ht="20.25" customHeight="1" x14ac:dyDescent="0.25">
      <c r="L4" s="37"/>
    </row>
    <row r="5" spans="1:15" ht="15" customHeight="1" x14ac:dyDescent="0.2">
      <c r="A5" s="60" t="s">
        <v>220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5" ht="26.2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5" ht="15" x14ac:dyDescent="0.2">
      <c r="A7" s="6"/>
      <c r="B7" s="11"/>
      <c r="C7" s="11"/>
      <c r="D7" s="11"/>
      <c r="E7" s="11"/>
      <c r="F7" s="11"/>
      <c r="G7" s="11"/>
      <c r="H7" s="11"/>
      <c r="I7" s="12"/>
      <c r="J7" s="12"/>
      <c r="K7" s="12"/>
    </row>
    <row r="8" spans="1:15" ht="15.75" x14ac:dyDescent="0.2">
      <c r="A8" s="6"/>
      <c r="B8" s="13"/>
      <c r="C8" s="13"/>
      <c r="D8" s="13"/>
      <c r="E8" s="13"/>
      <c r="F8" s="13"/>
      <c r="G8" s="13"/>
      <c r="H8" s="13"/>
      <c r="I8" s="14"/>
      <c r="J8" s="14"/>
      <c r="K8" s="14"/>
      <c r="L8" s="21" t="s">
        <v>76</v>
      </c>
    </row>
    <row r="9" spans="1:15" ht="12.75" customHeight="1" x14ac:dyDescent="0.2">
      <c r="A9" s="63" t="s">
        <v>38</v>
      </c>
      <c r="B9" s="64"/>
      <c r="C9" s="64"/>
      <c r="D9" s="64"/>
      <c r="E9" s="64"/>
      <c r="F9" s="64"/>
      <c r="G9" s="64"/>
      <c r="H9" s="64"/>
      <c r="I9" s="65" t="s">
        <v>144</v>
      </c>
      <c r="J9" s="67" t="s">
        <v>164</v>
      </c>
      <c r="K9" s="62" t="s">
        <v>165</v>
      </c>
      <c r="L9" s="62" t="s">
        <v>166</v>
      </c>
    </row>
    <row r="10" spans="1:15" ht="131.25" customHeight="1" x14ac:dyDescent="0.2">
      <c r="A10" s="63"/>
      <c r="B10" s="15" t="s">
        <v>111</v>
      </c>
      <c r="C10" s="15" t="s">
        <v>67</v>
      </c>
      <c r="D10" s="15" t="s">
        <v>68</v>
      </c>
      <c r="E10" s="15" t="s">
        <v>69</v>
      </c>
      <c r="F10" s="15" t="s">
        <v>70</v>
      </c>
      <c r="G10" s="15" t="s">
        <v>71</v>
      </c>
      <c r="H10" s="15" t="s">
        <v>45</v>
      </c>
      <c r="I10" s="66"/>
      <c r="J10" s="62"/>
      <c r="K10" s="62"/>
      <c r="L10" s="62"/>
    </row>
    <row r="11" spans="1:15" ht="12.75" x14ac:dyDescent="0.2">
      <c r="A11" s="5"/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/>
      <c r="K11" s="16"/>
      <c r="L11" s="16"/>
    </row>
    <row r="12" spans="1:15" s="4" customFormat="1" ht="15.75" x14ac:dyDescent="0.2">
      <c r="A12" s="22">
        <v>1</v>
      </c>
      <c r="B12" s="9" t="s">
        <v>46</v>
      </c>
      <c r="C12" s="9" t="s">
        <v>47</v>
      </c>
      <c r="D12" s="9" t="s">
        <v>47</v>
      </c>
      <c r="E12" s="9" t="s">
        <v>145</v>
      </c>
      <c r="F12" s="9" t="s">
        <v>47</v>
      </c>
      <c r="G12" s="9" t="s">
        <v>121</v>
      </c>
      <c r="H12" s="9" t="s">
        <v>145</v>
      </c>
      <c r="I12" s="10" t="s">
        <v>17</v>
      </c>
      <c r="J12" s="49">
        <f>J13+J22+J28+J34+J37+J41+J53+J59+J63+J74+J88</f>
        <v>21685.429999999997</v>
      </c>
      <c r="K12" s="49">
        <f>K13+K22+K28+K34+K37+K41+K53+K59+K63+K74+K88</f>
        <v>21756.230000000003</v>
      </c>
      <c r="L12" s="18">
        <f>K12*100/J12</f>
        <v>100.32648649346592</v>
      </c>
      <c r="M12" s="31"/>
      <c r="N12" s="31"/>
      <c r="O12" s="31"/>
    </row>
    <row r="13" spans="1:15" ht="15.75" x14ac:dyDescent="0.2">
      <c r="A13" s="22">
        <v>2</v>
      </c>
      <c r="B13" s="9" t="s">
        <v>46</v>
      </c>
      <c r="C13" s="9" t="s">
        <v>48</v>
      </c>
      <c r="D13" s="9" t="s">
        <v>47</v>
      </c>
      <c r="E13" s="9" t="s">
        <v>145</v>
      </c>
      <c r="F13" s="9" t="s">
        <v>47</v>
      </c>
      <c r="G13" s="9" t="s">
        <v>121</v>
      </c>
      <c r="H13" s="9" t="s">
        <v>145</v>
      </c>
      <c r="I13" s="10" t="s">
        <v>31</v>
      </c>
      <c r="J13" s="50">
        <f>SUM(J17+J14)</f>
        <v>13380.89</v>
      </c>
      <c r="K13" s="50">
        <f>SUM(K17+K14)</f>
        <v>13347.970000000001</v>
      </c>
      <c r="L13" s="18">
        <f t="shared" ref="L13:L60" si="0">K13/J13*100</f>
        <v>99.753977500749215</v>
      </c>
    </row>
    <row r="14" spans="1:15" ht="15.75" x14ac:dyDescent="0.2">
      <c r="A14" s="22">
        <v>3</v>
      </c>
      <c r="B14" s="9" t="s">
        <v>46</v>
      </c>
      <c r="C14" s="9" t="s">
        <v>48</v>
      </c>
      <c r="D14" s="9" t="s">
        <v>48</v>
      </c>
      <c r="E14" s="9" t="s">
        <v>145</v>
      </c>
      <c r="F14" s="9" t="s">
        <v>47</v>
      </c>
      <c r="G14" s="9" t="s">
        <v>121</v>
      </c>
      <c r="H14" s="9" t="s">
        <v>122</v>
      </c>
      <c r="I14" s="10" t="s">
        <v>18</v>
      </c>
      <c r="J14" s="50">
        <f t="shared" ref="J14:J15" si="1">J15</f>
        <v>79.8</v>
      </c>
      <c r="K14" s="50">
        <f>K15</f>
        <v>79.8</v>
      </c>
      <c r="L14" s="18">
        <f t="shared" si="0"/>
        <v>100</v>
      </c>
    </row>
    <row r="15" spans="1:15" ht="30" x14ac:dyDescent="0.2">
      <c r="A15" s="22">
        <v>4</v>
      </c>
      <c r="B15" s="9" t="s">
        <v>46</v>
      </c>
      <c r="C15" s="9" t="s">
        <v>48</v>
      </c>
      <c r="D15" s="9" t="s">
        <v>48</v>
      </c>
      <c r="E15" s="9" t="s">
        <v>124</v>
      </c>
      <c r="F15" s="23" t="s">
        <v>47</v>
      </c>
      <c r="G15" s="9" t="s">
        <v>121</v>
      </c>
      <c r="H15" s="9" t="s">
        <v>122</v>
      </c>
      <c r="I15" s="10" t="s">
        <v>19</v>
      </c>
      <c r="J15" s="49">
        <f t="shared" si="1"/>
        <v>79.8</v>
      </c>
      <c r="K15" s="49">
        <f>K16</f>
        <v>79.8</v>
      </c>
      <c r="L15" s="18">
        <f t="shared" si="0"/>
        <v>100</v>
      </c>
    </row>
    <row r="16" spans="1:15" ht="34.5" customHeight="1" x14ac:dyDescent="0.2">
      <c r="A16" s="22">
        <v>5</v>
      </c>
      <c r="B16" s="9" t="s">
        <v>46</v>
      </c>
      <c r="C16" s="9" t="s">
        <v>48</v>
      </c>
      <c r="D16" s="9" t="s">
        <v>48</v>
      </c>
      <c r="E16" s="9" t="s">
        <v>120</v>
      </c>
      <c r="F16" s="9" t="s">
        <v>123</v>
      </c>
      <c r="G16" s="9" t="s">
        <v>121</v>
      </c>
      <c r="H16" s="9" t="s">
        <v>122</v>
      </c>
      <c r="I16" s="10" t="s">
        <v>20</v>
      </c>
      <c r="J16" s="49">
        <v>79.8</v>
      </c>
      <c r="K16" s="49">
        <v>79.8</v>
      </c>
      <c r="L16" s="18">
        <f t="shared" si="0"/>
        <v>100</v>
      </c>
    </row>
    <row r="17" spans="1:15" ht="15.75" x14ac:dyDescent="0.2">
      <c r="A17" s="22">
        <v>6</v>
      </c>
      <c r="B17" s="9" t="s">
        <v>46</v>
      </c>
      <c r="C17" s="9" t="s">
        <v>48</v>
      </c>
      <c r="D17" s="9" t="s">
        <v>123</v>
      </c>
      <c r="E17" s="9" t="s">
        <v>145</v>
      </c>
      <c r="F17" s="9" t="s">
        <v>48</v>
      </c>
      <c r="G17" s="9" t="s">
        <v>121</v>
      </c>
      <c r="H17" s="9" t="s">
        <v>122</v>
      </c>
      <c r="I17" s="8" t="s">
        <v>32</v>
      </c>
      <c r="J17" s="49">
        <f>J18+J19+J20+J21</f>
        <v>13301.09</v>
      </c>
      <c r="K17" s="49">
        <f>SUM(K18:K21)</f>
        <v>13268.170000000002</v>
      </c>
      <c r="L17" s="18">
        <f t="shared" si="0"/>
        <v>99.752501486720277</v>
      </c>
    </row>
    <row r="18" spans="1:15" ht="67.5" x14ac:dyDescent="0.2">
      <c r="A18" s="22">
        <v>7</v>
      </c>
      <c r="B18" s="9" t="s">
        <v>46</v>
      </c>
      <c r="C18" s="9" t="s">
        <v>48</v>
      </c>
      <c r="D18" s="9" t="s">
        <v>123</v>
      </c>
      <c r="E18" s="9" t="s">
        <v>124</v>
      </c>
      <c r="F18" s="9" t="s">
        <v>48</v>
      </c>
      <c r="G18" s="9" t="s">
        <v>121</v>
      </c>
      <c r="H18" s="9" t="s">
        <v>122</v>
      </c>
      <c r="I18" s="8" t="s">
        <v>0</v>
      </c>
      <c r="J18" s="49">
        <v>12743.07</v>
      </c>
      <c r="K18" s="49">
        <v>12688.45</v>
      </c>
      <c r="L18" s="18">
        <f t="shared" si="0"/>
        <v>99.571374872774001</v>
      </c>
    </row>
    <row r="19" spans="1:15" ht="73.5" customHeight="1" x14ac:dyDescent="0.2">
      <c r="A19" s="22">
        <v>8</v>
      </c>
      <c r="B19" s="9" t="s">
        <v>46</v>
      </c>
      <c r="C19" s="9" t="s">
        <v>48</v>
      </c>
      <c r="D19" s="9" t="s">
        <v>123</v>
      </c>
      <c r="E19" s="9" t="s">
        <v>125</v>
      </c>
      <c r="F19" s="9" t="s">
        <v>48</v>
      </c>
      <c r="G19" s="9" t="s">
        <v>121</v>
      </c>
      <c r="H19" s="9" t="s">
        <v>122</v>
      </c>
      <c r="I19" s="8" t="s">
        <v>102</v>
      </c>
      <c r="J19" s="49">
        <v>0.86</v>
      </c>
      <c r="K19" s="49">
        <v>0.87</v>
      </c>
      <c r="L19" s="18">
        <f t="shared" si="0"/>
        <v>101.16279069767442</v>
      </c>
    </row>
    <row r="20" spans="1:15" ht="30" x14ac:dyDescent="0.2">
      <c r="A20" s="22">
        <v>9</v>
      </c>
      <c r="B20" s="9" t="s">
        <v>46</v>
      </c>
      <c r="C20" s="9" t="s">
        <v>48</v>
      </c>
      <c r="D20" s="9" t="s">
        <v>123</v>
      </c>
      <c r="E20" s="9" t="s">
        <v>126</v>
      </c>
      <c r="F20" s="9" t="s">
        <v>48</v>
      </c>
      <c r="G20" s="9" t="s">
        <v>121</v>
      </c>
      <c r="H20" s="9" t="s">
        <v>122</v>
      </c>
      <c r="I20" s="8" t="s">
        <v>103</v>
      </c>
      <c r="J20" s="49">
        <v>114.66</v>
      </c>
      <c r="K20" s="49">
        <v>119.27</v>
      </c>
      <c r="L20" s="18">
        <f t="shared" si="0"/>
        <v>104.02058259201117</v>
      </c>
    </row>
    <row r="21" spans="1:15" ht="67.5" x14ac:dyDescent="0.2">
      <c r="A21" s="22">
        <v>10</v>
      </c>
      <c r="B21" s="9" t="s">
        <v>46</v>
      </c>
      <c r="C21" s="9" t="s">
        <v>48</v>
      </c>
      <c r="D21" s="9" t="s">
        <v>123</v>
      </c>
      <c r="E21" s="9" t="s">
        <v>127</v>
      </c>
      <c r="F21" s="9" t="s">
        <v>48</v>
      </c>
      <c r="G21" s="9" t="s">
        <v>121</v>
      </c>
      <c r="H21" s="9" t="s">
        <v>122</v>
      </c>
      <c r="I21" s="8" t="s">
        <v>167</v>
      </c>
      <c r="J21" s="49">
        <v>442.5</v>
      </c>
      <c r="K21" s="49">
        <v>459.58</v>
      </c>
      <c r="L21" s="18">
        <v>104.3</v>
      </c>
    </row>
    <row r="22" spans="1:15" ht="30" x14ac:dyDescent="0.2">
      <c r="A22" s="22">
        <v>11</v>
      </c>
      <c r="B22" s="9" t="s">
        <v>46</v>
      </c>
      <c r="C22" s="9" t="s">
        <v>128</v>
      </c>
      <c r="D22" s="9" t="s">
        <v>47</v>
      </c>
      <c r="E22" s="9" t="s">
        <v>145</v>
      </c>
      <c r="F22" s="9" t="s">
        <v>47</v>
      </c>
      <c r="G22" s="9" t="s">
        <v>121</v>
      </c>
      <c r="H22" s="9" t="s">
        <v>145</v>
      </c>
      <c r="I22" s="8" t="s">
        <v>78</v>
      </c>
      <c r="J22" s="49">
        <f>J23</f>
        <v>66.02</v>
      </c>
      <c r="K22" s="49">
        <f>K23</f>
        <v>65.59</v>
      </c>
      <c r="L22" s="18">
        <f t="shared" si="0"/>
        <v>99.348682217509861</v>
      </c>
    </row>
    <row r="23" spans="1:15" ht="30" x14ac:dyDescent="0.2">
      <c r="A23" s="22">
        <v>12</v>
      </c>
      <c r="B23" s="9" t="s">
        <v>46</v>
      </c>
      <c r="C23" s="9" t="s">
        <v>128</v>
      </c>
      <c r="D23" s="9" t="s">
        <v>123</v>
      </c>
      <c r="E23" s="9" t="s">
        <v>145</v>
      </c>
      <c r="F23" s="9" t="s">
        <v>48</v>
      </c>
      <c r="G23" s="9" t="s">
        <v>121</v>
      </c>
      <c r="H23" s="9" t="s">
        <v>122</v>
      </c>
      <c r="I23" s="8" t="s">
        <v>79</v>
      </c>
      <c r="J23" s="49">
        <f>J24+J25+J26+J27</f>
        <v>66.02</v>
      </c>
      <c r="K23" s="49">
        <f>SUM(K24:K27)</f>
        <v>65.59</v>
      </c>
      <c r="L23" s="18">
        <f t="shared" si="0"/>
        <v>99.348682217509861</v>
      </c>
    </row>
    <row r="24" spans="1:15" ht="45" x14ac:dyDescent="0.2">
      <c r="A24" s="22">
        <v>13</v>
      </c>
      <c r="B24" s="9" t="s">
        <v>46</v>
      </c>
      <c r="C24" s="9" t="s">
        <v>128</v>
      </c>
      <c r="D24" s="9" t="s">
        <v>123</v>
      </c>
      <c r="E24" s="9" t="s">
        <v>41</v>
      </c>
      <c r="F24" s="9" t="s">
        <v>48</v>
      </c>
      <c r="G24" s="9" t="s">
        <v>121</v>
      </c>
      <c r="H24" s="9" t="s">
        <v>122</v>
      </c>
      <c r="I24" s="8" t="s">
        <v>80</v>
      </c>
      <c r="J24" s="49">
        <v>27.24</v>
      </c>
      <c r="K24" s="49">
        <v>26.95</v>
      </c>
      <c r="L24" s="18">
        <f t="shared" si="0"/>
        <v>98.935389133627027</v>
      </c>
    </row>
    <row r="25" spans="1:15" ht="60" x14ac:dyDescent="0.2">
      <c r="A25" s="22">
        <v>14</v>
      </c>
      <c r="B25" s="9" t="s">
        <v>46</v>
      </c>
      <c r="C25" s="9" t="s">
        <v>128</v>
      </c>
      <c r="D25" s="9" t="s">
        <v>123</v>
      </c>
      <c r="E25" s="9" t="s">
        <v>42</v>
      </c>
      <c r="F25" s="9" t="s">
        <v>48</v>
      </c>
      <c r="G25" s="9" t="s">
        <v>121</v>
      </c>
      <c r="H25" s="9" t="s">
        <v>122</v>
      </c>
      <c r="I25" s="8" t="s">
        <v>146</v>
      </c>
      <c r="J25" s="49">
        <v>0.28000000000000003</v>
      </c>
      <c r="K25" s="49">
        <v>0.27</v>
      </c>
      <c r="L25" s="18">
        <f t="shared" si="0"/>
        <v>96.428571428571431</v>
      </c>
    </row>
    <row r="26" spans="1:15" ht="45" x14ac:dyDescent="0.2">
      <c r="A26" s="22">
        <v>15</v>
      </c>
      <c r="B26" s="9" t="s">
        <v>46</v>
      </c>
      <c r="C26" s="9" t="s">
        <v>128</v>
      </c>
      <c r="D26" s="9" t="s">
        <v>123</v>
      </c>
      <c r="E26" s="9" t="s">
        <v>43</v>
      </c>
      <c r="F26" s="9" t="s">
        <v>48</v>
      </c>
      <c r="G26" s="9" t="s">
        <v>121</v>
      </c>
      <c r="H26" s="9" t="s">
        <v>122</v>
      </c>
      <c r="I26" s="8" t="s">
        <v>81</v>
      </c>
      <c r="J26" s="49">
        <v>43.72</v>
      </c>
      <c r="K26" s="49">
        <v>43.59</v>
      </c>
      <c r="L26" s="18">
        <f t="shared" si="0"/>
        <v>99.702653247941456</v>
      </c>
    </row>
    <row r="27" spans="1:15" ht="45" x14ac:dyDescent="0.2">
      <c r="A27" s="22">
        <v>16</v>
      </c>
      <c r="B27" s="9" t="s">
        <v>46</v>
      </c>
      <c r="C27" s="9" t="s">
        <v>128</v>
      </c>
      <c r="D27" s="9" t="s">
        <v>123</v>
      </c>
      <c r="E27" s="9" t="s">
        <v>44</v>
      </c>
      <c r="F27" s="9" t="s">
        <v>48</v>
      </c>
      <c r="G27" s="9" t="s">
        <v>121</v>
      </c>
      <c r="H27" s="9" t="s">
        <v>122</v>
      </c>
      <c r="I27" s="8" t="s">
        <v>82</v>
      </c>
      <c r="J27" s="49">
        <v>-5.22</v>
      </c>
      <c r="K27" s="49">
        <v>-5.22</v>
      </c>
      <c r="L27" s="18">
        <f t="shared" si="0"/>
        <v>100</v>
      </c>
    </row>
    <row r="28" spans="1:15" ht="25.5" customHeight="1" x14ac:dyDescent="0.2">
      <c r="A28" s="22">
        <v>17</v>
      </c>
      <c r="B28" s="9" t="s">
        <v>46</v>
      </c>
      <c r="C28" s="9" t="s">
        <v>113</v>
      </c>
      <c r="D28" s="9" t="s">
        <v>47</v>
      </c>
      <c r="E28" s="9" t="s">
        <v>145</v>
      </c>
      <c r="F28" s="9" t="s">
        <v>47</v>
      </c>
      <c r="G28" s="9" t="s">
        <v>121</v>
      </c>
      <c r="H28" s="9" t="s">
        <v>145</v>
      </c>
      <c r="I28" s="10" t="s">
        <v>33</v>
      </c>
      <c r="J28" s="49">
        <f>J29+J31</f>
        <v>3720.28</v>
      </c>
      <c r="K28" s="49">
        <f>K29+K31</f>
        <v>3724.2200000000003</v>
      </c>
      <c r="L28" s="18">
        <f t="shared" si="0"/>
        <v>100.10590600707474</v>
      </c>
    </row>
    <row r="29" spans="1:15" ht="15.75" x14ac:dyDescent="0.2">
      <c r="A29" s="22">
        <v>18</v>
      </c>
      <c r="B29" s="9" t="s">
        <v>46</v>
      </c>
      <c r="C29" s="9" t="s">
        <v>113</v>
      </c>
      <c r="D29" s="9" t="s">
        <v>123</v>
      </c>
      <c r="E29" s="9" t="s">
        <v>145</v>
      </c>
      <c r="F29" s="9" t="s">
        <v>123</v>
      </c>
      <c r="G29" s="9" t="s">
        <v>121</v>
      </c>
      <c r="H29" s="9" t="s">
        <v>122</v>
      </c>
      <c r="I29" s="8" t="s">
        <v>34</v>
      </c>
      <c r="J29" s="49">
        <f>J30</f>
        <v>3560</v>
      </c>
      <c r="K29" s="49">
        <f>K30</f>
        <v>3563.69</v>
      </c>
      <c r="L29" s="18">
        <f t="shared" si="0"/>
        <v>100.10365168539326</v>
      </c>
    </row>
    <row r="30" spans="1:15" s="3" customFormat="1" ht="15.75" x14ac:dyDescent="0.2">
      <c r="A30" s="22">
        <v>19</v>
      </c>
      <c r="B30" s="9" t="s">
        <v>46</v>
      </c>
      <c r="C30" s="9" t="s">
        <v>113</v>
      </c>
      <c r="D30" s="9" t="s">
        <v>123</v>
      </c>
      <c r="E30" s="9" t="s">
        <v>124</v>
      </c>
      <c r="F30" s="9" t="s">
        <v>123</v>
      </c>
      <c r="G30" s="9" t="s">
        <v>121</v>
      </c>
      <c r="H30" s="9" t="s">
        <v>122</v>
      </c>
      <c r="I30" s="8" t="s">
        <v>34</v>
      </c>
      <c r="J30" s="49">
        <v>3560</v>
      </c>
      <c r="K30" s="49">
        <v>3563.69</v>
      </c>
      <c r="L30" s="18">
        <f t="shared" si="0"/>
        <v>100.10365168539326</v>
      </c>
      <c r="M30" s="31"/>
      <c r="N30" s="31"/>
      <c r="O30" s="31"/>
    </row>
    <row r="31" spans="1:15" ht="15.75" x14ac:dyDescent="0.2">
      <c r="A31" s="22">
        <v>20</v>
      </c>
      <c r="B31" s="9" t="s">
        <v>46</v>
      </c>
      <c r="C31" s="9" t="s">
        <v>113</v>
      </c>
      <c r="D31" s="9" t="s">
        <v>128</v>
      </c>
      <c r="E31" s="9" t="s">
        <v>145</v>
      </c>
      <c r="F31" s="9" t="s">
        <v>48</v>
      </c>
      <c r="G31" s="9" t="s">
        <v>121</v>
      </c>
      <c r="H31" s="9" t="s">
        <v>122</v>
      </c>
      <c r="I31" s="8" t="s">
        <v>35</v>
      </c>
      <c r="J31" s="49">
        <f>J32+J33</f>
        <v>160.28</v>
      </c>
      <c r="K31" s="49">
        <f>K32+K33</f>
        <v>160.53</v>
      </c>
      <c r="L31" s="18">
        <f t="shared" si="0"/>
        <v>100.15597704017969</v>
      </c>
    </row>
    <row r="32" spans="1:15" s="3" customFormat="1" ht="15.75" x14ac:dyDescent="0.2">
      <c r="A32" s="22">
        <v>21</v>
      </c>
      <c r="B32" s="9" t="s">
        <v>46</v>
      </c>
      <c r="C32" s="9" t="s">
        <v>113</v>
      </c>
      <c r="D32" s="9" t="s">
        <v>128</v>
      </c>
      <c r="E32" s="9" t="s">
        <v>124</v>
      </c>
      <c r="F32" s="9" t="s">
        <v>48</v>
      </c>
      <c r="G32" s="9" t="s">
        <v>121</v>
      </c>
      <c r="H32" s="9" t="s">
        <v>122</v>
      </c>
      <c r="I32" s="8" t="s">
        <v>35</v>
      </c>
      <c r="J32" s="49">
        <v>160.28</v>
      </c>
      <c r="K32" s="49">
        <v>160.51</v>
      </c>
      <c r="L32" s="18">
        <f t="shared" si="0"/>
        <v>100.1434988769653</v>
      </c>
      <c r="M32" s="31"/>
      <c r="N32" s="31"/>
      <c r="O32" s="31"/>
    </row>
    <row r="33" spans="1:15" s="3" customFormat="1" ht="30" x14ac:dyDescent="0.2">
      <c r="A33" s="22">
        <v>22</v>
      </c>
      <c r="B33" s="9" t="s">
        <v>46</v>
      </c>
      <c r="C33" s="9" t="s">
        <v>113</v>
      </c>
      <c r="D33" s="9" t="s">
        <v>128</v>
      </c>
      <c r="E33" s="9" t="s">
        <v>125</v>
      </c>
      <c r="F33" s="9" t="s">
        <v>48</v>
      </c>
      <c r="G33" s="9" t="s">
        <v>121</v>
      </c>
      <c r="H33" s="9" t="s">
        <v>122</v>
      </c>
      <c r="I33" s="8" t="s">
        <v>57</v>
      </c>
      <c r="J33" s="49">
        <v>0</v>
      </c>
      <c r="K33" s="49">
        <v>0.02</v>
      </c>
      <c r="L33" s="18"/>
      <c r="M33" s="31"/>
      <c r="N33" s="31"/>
      <c r="O33" s="31"/>
    </row>
    <row r="34" spans="1:15" ht="15.75" x14ac:dyDescent="0.2">
      <c r="A34" s="22">
        <v>23</v>
      </c>
      <c r="B34" s="9" t="s">
        <v>46</v>
      </c>
      <c r="C34" s="9" t="s">
        <v>114</v>
      </c>
      <c r="D34" s="9" t="s">
        <v>47</v>
      </c>
      <c r="E34" s="9" t="s">
        <v>145</v>
      </c>
      <c r="F34" s="9" t="s">
        <v>47</v>
      </c>
      <c r="G34" s="9" t="s">
        <v>121</v>
      </c>
      <c r="H34" s="9" t="s">
        <v>145</v>
      </c>
      <c r="I34" s="10" t="s">
        <v>21</v>
      </c>
      <c r="J34" s="51">
        <f>J35</f>
        <v>471.6</v>
      </c>
      <c r="K34" s="51">
        <f>K35</f>
        <v>468.72</v>
      </c>
      <c r="L34" s="18">
        <f t="shared" si="0"/>
        <v>99.389312977099237</v>
      </c>
    </row>
    <row r="35" spans="1:15" ht="30" x14ac:dyDescent="0.2">
      <c r="A35" s="22">
        <v>24</v>
      </c>
      <c r="B35" s="9" t="s">
        <v>46</v>
      </c>
      <c r="C35" s="9" t="s">
        <v>114</v>
      </c>
      <c r="D35" s="9" t="s">
        <v>128</v>
      </c>
      <c r="E35" s="9" t="s">
        <v>145</v>
      </c>
      <c r="F35" s="9" t="s">
        <v>48</v>
      </c>
      <c r="G35" s="9" t="s">
        <v>121</v>
      </c>
      <c r="H35" s="9" t="s">
        <v>122</v>
      </c>
      <c r="I35" s="8" t="s">
        <v>77</v>
      </c>
      <c r="J35" s="51">
        <f>J36</f>
        <v>471.6</v>
      </c>
      <c r="K35" s="51">
        <f>K36</f>
        <v>468.72</v>
      </c>
      <c r="L35" s="18">
        <f t="shared" si="0"/>
        <v>99.389312977099237</v>
      </c>
    </row>
    <row r="36" spans="1:15" ht="33" customHeight="1" x14ac:dyDescent="0.2">
      <c r="A36" s="22">
        <v>25</v>
      </c>
      <c r="B36" s="9" t="s">
        <v>46</v>
      </c>
      <c r="C36" s="9" t="s">
        <v>114</v>
      </c>
      <c r="D36" s="9" t="s">
        <v>128</v>
      </c>
      <c r="E36" s="9" t="s">
        <v>124</v>
      </c>
      <c r="F36" s="9" t="s">
        <v>48</v>
      </c>
      <c r="G36" s="9" t="s">
        <v>121</v>
      </c>
      <c r="H36" s="9" t="s">
        <v>122</v>
      </c>
      <c r="I36" s="8" t="s">
        <v>39</v>
      </c>
      <c r="J36" s="51">
        <v>471.6</v>
      </c>
      <c r="K36" s="51">
        <v>468.72</v>
      </c>
      <c r="L36" s="18">
        <f t="shared" si="0"/>
        <v>99.389312977099237</v>
      </c>
    </row>
    <row r="37" spans="1:15" s="6" customFormat="1" ht="34.5" customHeight="1" x14ac:dyDescent="0.2">
      <c r="A37" s="22">
        <v>26</v>
      </c>
      <c r="B37" s="9" t="s">
        <v>46</v>
      </c>
      <c r="C37" s="9" t="s">
        <v>173</v>
      </c>
      <c r="D37" s="9" t="s">
        <v>47</v>
      </c>
      <c r="E37" s="9" t="s">
        <v>145</v>
      </c>
      <c r="F37" s="9" t="s">
        <v>47</v>
      </c>
      <c r="G37" s="9" t="s">
        <v>121</v>
      </c>
      <c r="H37" s="9" t="s">
        <v>145</v>
      </c>
      <c r="I37" s="8" t="s">
        <v>174</v>
      </c>
      <c r="J37" s="51">
        <f t="shared" ref="J37:L39" si="2">J38</f>
        <v>6.67</v>
      </c>
      <c r="K37" s="51">
        <f t="shared" si="2"/>
        <v>6.67</v>
      </c>
      <c r="L37" s="18">
        <f t="shared" si="2"/>
        <v>100</v>
      </c>
      <c r="M37" s="31"/>
      <c r="N37" s="31"/>
      <c r="O37" s="31"/>
    </row>
    <row r="38" spans="1:15" s="6" customFormat="1" ht="18.75" customHeight="1" x14ac:dyDescent="0.2">
      <c r="A38" s="22">
        <v>27</v>
      </c>
      <c r="B38" s="9" t="s">
        <v>46</v>
      </c>
      <c r="C38" s="9" t="s">
        <v>173</v>
      </c>
      <c r="D38" s="9" t="s">
        <v>129</v>
      </c>
      <c r="E38" s="9" t="s">
        <v>145</v>
      </c>
      <c r="F38" s="9" t="s">
        <v>47</v>
      </c>
      <c r="G38" s="9" t="s">
        <v>121</v>
      </c>
      <c r="H38" s="9" t="s">
        <v>122</v>
      </c>
      <c r="I38" s="8" t="s">
        <v>175</v>
      </c>
      <c r="J38" s="51">
        <f t="shared" si="2"/>
        <v>6.67</v>
      </c>
      <c r="K38" s="51">
        <f t="shared" si="2"/>
        <v>6.67</v>
      </c>
      <c r="L38" s="18">
        <f t="shared" si="2"/>
        <v>100</v>
      </c>
      <c r="M38" s="31"/>
      <c r="N38" s="31"/>
      <c r="O38" s="31"/>
    </row>
    <row r="39" spans="1:15" s="6" customFormat="1" ht="18.75" customHeight="1" x14ac:dyDescent="0.2">
      <c r="A39" s="22">
        <v>28</v>
      </c>
      <c r="B39" s="9" t="s">
        <v>46</v>
      </c>
      <c r="C39" s="9" t="s">
        <v>173</v>
      </c>
      <c r="D39" s="9" t="s">
        <v>129</v>
      </c>
      <c r="E39" s="9" t="s">
        <v>132</v>
      </c>
      <c r="F39" s="9" t="s">
        <v>47</v>
      </c>
      <c r="G39" s="9" t="s">
        <v>121</v>
      </c>
      <c r="H39" s="9" t="s">
        <v>122</v>
      </c>
      <c r="I39" s="8" t="s">
        <v>176</v>
      </c>
      <c r="J39" s="51">
        <f t="shared" si="2"/>
        <v>6.67</v>
      </c>
      <c r="K39" s="51">
        <f t="shared" si="2"/>
        <v>6.67</v>
      </c>
      <c r="L39" s="18">
        <f t="shared" si="2"/>
        <v>100</v>
      </c>
      <c r="M39" s="31"/>
      <c r="N39" s="31"/>
      <c r="O39" s="31"/>
    </row>
    <row r="40" spans="1:15" s="6" customFormat="1" ht="30.75" customHeight="1" x14ac:dyDescent="0.2">
      <c r="A40" s="22">
        <v>29</v>
      </c>
      <c r="B40" s="9" t="s">
        <v>46</v>
      </c>
      <c r="C40" s="9" t="s">
        <v>173</v>
      </c>
      <c r="D40" s="9" t="s">
        <v>129</v>
      </c>
      <c r="E40" s="9" t="s">
        <v>8</v>
      </c>
      <c r="F40" s="9" t="s">
        <v>113</v>
      </c>
      <c r="G40" s="9" t="s">
        <v>121</v>
      </c>
      <c r="H40" s="9" t="s">
        <v>122</v>
      </c>
      <c r="I40" s="8" t="s">
        <v>177</v>
      </c>
      <c r="J40" s="52">
        <v>6.67</v>
      </c>
      <c r="K40" s="52">
        <v>6.67</v>
      </c>
      <c r="L40" s="18">
        <v>100</v>
      </c>
      <c r="M40" s="31"/>
      <c r="N40" s="31"/>
      <c r="O40" s="31"/>
    </row>
    <row r="41" spans="1:15" ht="32.25" customHeight="1" x14ac:dyDescent="0.2">
      <c r="A41" s="22">
        <v>30</v>
      </c>
      <c r="B41" s="9" t="s">
        <v>46</v>
      </c>
      <c r="C41" s="9" t="s">
        <v>115</v>
      </c>
      <c r="D41" s="9" t="s">
        <v>47</v>
      </c>
      <c r="E41" s="9" t="s">
        <v>145</v>
      </c>
      <c r="F41" s="9" t="s">
        <v>47</v>
      </c>
      <c r="G41" s="9" t="s">
        <v>121</v>
      </c>
      <c r="H41" s="9" t="s">
        <v>145</v>
      </c>
      <c r="I41" s="10" t="s">
        <v>87</v>
      </c>
      <c r="J41" s="49">
        <f>J42+J44</f>
        <v>1977.56</v>
      </c>
      <c r="K41" s="49">
        <f>K42+K44</f>
        <v>2023.4699999999998</v>
      </c>
      <c r="L41" s="18">
        <v>101.7</v>
      </c>
    </row>
    <row r="42" spans="1:15" ht="20.25" customHeight="1" x14ac:dyDescent="0.2">
      <c r="A42" s="22">
        <v>31</v>
      </c>
      <c r="B42" s="9" t="s">
        <v>46</v>
      </c>
      <c r="C42" s="9" t="s">
        <v>115</v>
      </c>
      <c r="D42" s="9" t="s">
        <v>128</v>
      </c>
      <c r="E42" s="9" t="s">
        <v>145</v>
      </c>
      <c r="F42" s="9" t="s">
        <v>47</v>
      </c>
      <c r="G42" s="9" t="s">
        <v>121</v>
      </c>
      <c r="H42" s="9" t="s">
        <v>131</v>
      </c>
      <c r="I42" s="8" t="s">
        <v>88</v>
      </c>
      <c r="J42" s="53">
        <f>J43</f>
        <v>0.3</v>
      </c>
      <c r="K42" s="53">
        <f>K43</f>
        <v>0.31</v>
      </c>
      <c r="L42" s="18">
        <f t="shared" si="0"/>
        <v>103.33333333333334</v>
      </c>
    </row>
    <row r="43" spans="1:15" ht="30" x14ac:dyDescent="0.2">
      <c r="A43" s="22">
        <v>32</v>
      </c>
      <c r="B43" s="9" t="s">
        <v>46</v>
      </c>
      <c r="C43" s="9" t="s">
        <v>115</v>
      </c>
      <c r="D43" s="9" t="s">
        <v>128</v>
      </c>
      <c r="E43" s="9" t="s">
        <v>132</v>
      </c>
      <c r="F43" s="9" t="s">
        <v>113</v>
      </c>
      <c r="G43" s="9" t="s">
        <v>133</v>
      </c>
      <c r="H43" s="9" t="s">
        <v>131</v>
      </c>
      <c r="I43" s="8" t="s">
        <v>89</v>
      </c>
      <c r="J43" s="53">
        <v>0.3</v>
      </c>
      <c r="K43" s="53">
        <v>0.31</v>
      </c>
      <c r="L43" s="18">
        <f t="shared" si="0"/>
        <v>103.33333333333334</v>
      </c>
    </row>
    <row r="44" spans="1:15" s="2" customFormat="1" ht="60" x14ac:dyDescent="0.2">
      <c r="A44" s="22">
        <v>33</v>
      </c>
      <c r="B44" s="9" t="s">
        <v>46</v>
      </c>
      <c r="C44" s="9" t="s">
        <v>115</v>
      </c>
      <c r="D44" s="9" t="s">
        <v>113</v>
      </c>
      <c r="E44" s="9" t="s">
        <v>145</v>
      </c>
      <c r="F44" s="9" t="s">
        <v>47</v>
      </c>
      <c r="G44" s="9" t="s">
        <v>121</v>
      </c>
      <c r="H44" s="9" t="s">
        <v>131</v>
      </c>
      <c r="I44" s="8" t="s">
        <v>36</v>
      </c>
      <c r="J44" s="49">
        <f>J45+J47+J49+J51</f>
        <v>1977.26</v>
      </c>
      <c r="K44" s="49">
        <f>K45+K47+K49+K51</f>
        <v>2023.1599999999999</v>
      </c>
      <c r="L44" s="18">
        <f t="shared" si="0"/>
        <v>102.32139425265265</v>
      </c>
      <c r="M44" s="32"/>
      <c r="N44" s="32"/>
      <c r="O44" s="32"/>
    </row>
    <row r="45" spans="1:15" ht="47.25" customHeight="1" x14ac:dyDescent="0.2">
      <c r="A45" s="22">
        <v>34</v>
      </c>
      <c r="B45" s="9" t="s">
        <v>46</v>
      </c>
      <c r="C45" s="9" t="s">
        <v>115</v>
      </c>
      <c r="D45" s="9" t="s">
        <v>113</v>
      </c>
      <c r="E45" s="9" t="s">
        <v>124</v>
      </c>
      <c r="F45" s="9" t="s">
        <v>47</v>
      </c>
      <c r="G45" s="9" t="s">
        <v>121</v>
      </c>
      <c r="H45" s="9" t="s">
        <v>131</v>
      </c>
      <c r="I45" s="8" t="s">
        <v>90</v>
      </c>
      <c r="J45" s="54">
        <f>J46</f>
        <v>1190.5999999999999</v>
      </c>
      <c r="K45" s="54">
        <f>K46</f>
        <v>1220.55</v>
      </c>
      <c r="L45" s="18">
        <f t="shared" si="0"/>
        <v>102.51553838400807</v>
      </c>
    </row>
    <row r="46" spans="1:15" ht="60" x14ac:dyDescent="0.2">
      <c r="A46" s="22">
        <v>35</v>
      </c>
      <c r="B46" s="9" t="s">
        <v>46</v>
      </c>
      <c r="C46" s="9" t="s">
        <v>115</v>
      </c>
      <c r="D46" s="9" t="s">
        <v>113</v>
      </c>
      <c r="E46" s="9" t="s">
        <v>62</v>
      </c>
      <c r="F46" s="9" t="s">
        <v>113</v>
      </c>
      <c r="G46" s="9" t="s">
        <v>121</v>
      </c>
      <c r="H46" s="9" t="s">
        <v>131</v>
      </c>
      <c r="I46" s="8" t="s">
        <v>221</v>
      </c>
      <c r="J46" s="54">
        <v>1190.5999999999999</v>
      </c>
      <c r="K46" s="54">
        <v>1220.55</v>
      </c>
      <c r="L46" s="18">
        <f t="shared" si="0"/>
        <v>102.51553838400807</v>
      </c>
    </row>
    <row r="47" spans="1:15" ht="63" customHeight="1" x14ac:dyDescent="0.2">
      <c r="A47" s="22">
        <v>36</v>
      </c>
      <c r="B47" s="9" t="s">
        <v>46</v>
      </c>
      <c r="C47" s="9" t="s">
        <v>115</v>
      </c>
      <c r="D47" s="9" t="s">
        <v>113</v>
      </c>
      <c r="E47" s="9" t="s">
        <v>125</v>
      </c>
      <c r="F47" s="9" t="s">
        <v>47</v>
      </c>
      <c r="G47" s="9" t="s">
        <v>121</v>
      </c>
      <c r="H47" s="9" t="s">
        <v>131</v>
      </c>
      <c r="I47" s="8" t="s">
        <v>72</v>
      </c>
      <c r="J47" s="54">
        <f>J48</f>
        <v>225.53</v>
      </c>
      <c r="K47" s="54">
        <f>K48</f>
        <v>225.54</v>
      </c>
      <c r="L47" s="18">
        <f t="shared" si="0"/>
        <v>100.00443399991133</v>
      </c>
    </row>
    <row r="48" spans="1:15" ht="65.25" customHeight="1" x14ac:dyDescent="0.2">
      <c r="A48" s="22">
        <v>37</v>
      </c>
      <c r="B48" s="9" t="s">
        <v>46</v>
      </c>
      <c r="C48" s="9" t="s">
        <v>115</v>
      </c>
      <c r="D48" s="9" t="s">
        <v>113</v>
      </c>
      <c r="E48" s="9" t="s">
        <v>134</v>
      </c>
      <c r="F48" s="9" t="s">
        <v>113</v>
      </c>
      <c r="G48" s="9" t="s">
        <v>121</v>
      </c>
      <c r="H48" s="9" t="s">
        <v>131</v>
      </c>
      <c r="I48" s="8" t="s">
        <v>105</v>
      </c>
      <c r="J48" s="54">
        <v>225.53</v>
      </c>
      <c r="K48" s="54">
        <v>225.54</v>
      </c>
      <c r="L48" s="18">
        <f t="shared" si="0"/>
        <v>100.00443399991133</v>
      </c>
    </row>
    <row r="49" spans="1:15" ht="67.5" customHeight="1" x14ac:dyDescent="0.2">
      <c r="A49" s="22">
        <v>38</v>
      </c>
      <c r="B49" s="9" t="s">
        <v>46</v>
      </c>
      <c r="C49" s="9" t="s">
        <v>115</v>
      </c>
      <c r="D49" s="9" t="s">
        <v>113</v>
      </c>
      <c r="E49" s="9" t="s">
        <v>126</v>
      </c>
      <c r="F49" s="9" t="s">
        <v>47</v>
      </c>
      <c r="G49" s="9" t="s">
        <v>121</v>
      </c>
      <c r="H49" s="9" t="s">
        <v>131</v>
      </c>
      <c r="I49" s="8" t="s">
        <v>106</v>
      </c>
      <c r="J49" s="55">
        <f>J50</f>
        <v>15.43</v>
      </c>
      <c r="K49" s="55">
        <f>K50</f>
        <v>15.43</v>
      </c>
      <c r="L49" s="18">
        <f t="shared" si="0"/>
        <v>100</v>
      </c>
    </row>
    <row r="50" spans="1:15" ht="47.25" customHeight="1" x14ac:dyDescent="0.2">
      <c r="A50" s="22">
        <v>39</v>
      </c>
      <c r="B50" s="9" t="s">
        <v>46</v>
      </c>
      <c r="C50" s="9" t="s">
        <v>115</v>
      </c>
      <c r="D50" s="9" t="s">
        <v>113</v>
      </c>
      <c r="E50" s="9" t="s">
        <v>135</v>
      </c>
      <c r="F50" s="9" t="s">
        <v>113</v>
      </c>
      <c r="G50" s="9" t="s">
        <v>121</v>
      </c>
      <c r="H50" s="9" t="s">
        <v>131</v>
      </c>
      <c r="I50" s="8" t="s">
        <v>73</v>
      </c>
      <c r="J50" s="55">
        <v>15.43</v>
      </c>
      <c r="K50" s="55">
        <v>15.43</v>
      </c>
      <c r="L50" s="18">
        <f t="shared" si="0"/>
        <v>100</v>
      </c>
    </row>
    <row r="51" spans="1:15" s="3" customFormat="1" ht="33" customHeight="1" x14ac:dyDescent="0.2">
      <c r="A51" s="22">
        <v>40</v>
      </c>
      <c r="B51" s="9" t="s">
        <v>46</v>
      </c>
      <c r="C51" s="9" t="s">
        <v>115</v>
      </c>
      <c r="D51" s="9" t="s">
        <v>113</v>
      </c>
      <c r="E51" s="9" t="s">
        <v>58</v>
      </c>
      <c r="F51" s="9" t="s">
        <v>47</v>
      </c>
      <c r="G51" s="9" t="s">
        <v>121</v>
      </c>
      <c r="H51" s="9" t="s">
        <v>131</v>
      </c>
      <c r="I51" s="8" t="s">
        <v>179</v>
      </c>
      <c r="J51" s="55">
        <f>J52</f>
        <v>545.70000000000005</v>
      </c>
      <c r="K51" s="55">
        <f>K52</f>
        <v>561.64</v>
      </c>
      <c r="L51" s="18">
        <f>L52</f>
        <v>102.92101887483965</v>
      </c>
      <c r="M51" s="31"/>
      <c r="N51" s="31"/>
      <c r="O51" s="31"/>
    </row>
    <row r="52" spans="1:15" ht="30" customHeight="1" x14ac:dyDescent="0.2">
      <c r="A52" s="22">
        <v>41</v>
      </c>
      <c r="B52" s="9" t="s">
        <v>46</v>
      </c>
      <c r="C52" s="9" t="s">
        <v>115</v>
      </c>
      <c r="D52" s="9" t="s">
        <v>113</v>
      </c>
      <c r="E52" s="9" t="s">
        <v>178</v>
      </c>
      <c r="F52" s="9" t="s">
        <v>113</v>
      </c>
      <c r="G52" s="9" t="s">
        <v>121</v>
      </c>
      <c r="H52" s="9" t="s">
        <v>131</v>
      </c>
      <c r="I52" s="8" t="s">
        <v>180</v>
      </c>
      <c r="J52" s="55">
        <v>545.70000000000005</v>
      </c>
      <c r="K52" s="55">
        <v>561.64</v>
      </c>
      <c r="L52" s="18">
        <f>K52*100/J52</f>
        <v>102.92101887483965</v>
      </c>
    </row>
    <row r="53" spans="1:15" ht="15.75" x14ac:dyDescent="0.2">
      <c r="A53" s="22">
        <v>42</v>
      </c>
      <c r="B53" s="9" t="s">
        <v>46</v>
      </c>
      <c r="C53" s="9" t="s">
        <v>116</v>
      </c>
      <c r="D53" s="9" t="s">
        <v>47</v>
      </c>
      <c r="E53" s="9" t="s">
        <v>145</v>
      </c>
      <c r="F53" s="9" t="s">
        <v>47</v>
      </c>
      <c r="G53" s="9" t="s">
        <v>121</v>
      </c>
      <c r="H53" s="9" t="s">
        <v>145</v>
      </c>
      <c r="I53" s="10" t="s">
        <v>91</v>
      </c>
      <c r="J53" s="49">
        <f>J54</f>
        <v>155.47</v>
      </c>
      <c r="K53" s="49">
        <f>K54</f>
        <v>155.60999999999999</v>
      </c>
      <c r="L53" s="18">
        <f t="shared" si="0"/>
        <v>100.09004952723997</v>
      </c>
    </row>
    <row r="54" spans="1:15" ht="15.75" x14ac:dyDescent="0.2">
      <c r="A54" s="22">
        <v>43</v>
      </c>
      <c r="B54" s="9" t="s">
        <v>46</v>
      </c>
      <c r="C54" s="9" t="s">
        <v>116</v>
      </c>
      <c r="D54" s="9" t="s">
        <v>48</v>
      </c>
      <c r="E54" s="9" t="s">
        <v>145</v>
      </c>
      <c r="F54" s="9" t="s">
        <v>48</v>
      </c>
      <c r="G54" s="9" t="s">
        <v>121</v>
      </c>
      <c r="H54" s="9" t="s">
        <v>131</v>
      </c>
      <c r="I54" s="8" t="s">
        <v>92</v>
      </c>
      <c r="J54" s="49">
        <f>J55+J56+J57+J58</f>
        <v>155.47</v>
      </c>
      <c r="K54" s="49">
        <f>K55+K56+K57+K58</f>
        <v>155.60999999999999</v>
      </c>
      <c r="L54" s="18">
        <f t="shared" si="0"/>
        <v>100.09004952723997</v>
      </c>
    </row>
    <row r="55" spans="1:15" ht="30" x14ac:dyDescent="0.2">
      <c r="A55" s="22">
        <v>44</v>
      </c>
      <c r="B55" s="9" t="s">
        <v>46</v>
      </c>
      <c r="C55" s="9" t="s">
        <v>116</v>
      </c>
      <c r="D55" s="9" t="s">
        <v>48</v>
      </c>
      <c r="E55" s="9" t="s">
        <v>124</v>
      </c>
      <c r="F55" s="9" t="s">
        <v>48</v>
      </c>
      <c r="G55" s="9" t="s">
        <v>121</v>
      </c>
      <c r="H55" s="9" t="s">
        <v>131</v>
      </c>
      <c r="I55" s="8" t="s">
        <v>107</v>
      </c>
      <c r="J55" s="49">
        <v>5</v>
      </c>
      <c r="K55" s="49">
        <v>5</v>
      </c>
      <c r="L55" s="18">
        <f t="shared" si="0"/>
        <v>100</v>
      </c>
    </row>
    <row r="56" spans="1:15" ht="30" x14ac:dyDescent="0.2">
      <c r="A56" s="22">
        <v>45</v>
      </c>
      <c r="B56" s="9" t="s">
        <v>46</v>
      </c>
      <c r="C56" s="9" t="s">
        <v>116</v>
      </c>
      <c r="D56" s="9" t="s">
        <v>48</v>
      </c>
      <c r="E56" s="9" t="s">
        <v>125</v>
      </c>
      <c r="F56" s="9" t="s">
        <v>48</v>
      </c>
      <c r="G56" s="9" t="s">
        <v>121</v>
      </c>
      <c r="H56" s="9" t="s">
        <v>131</v>
      </c>
      <c r="I56" s="8" t="s">
        <v>108</v>
      </c>
      <c r="J56" s="49">
        <v>0</v>
      </c>
      <c r="K56" s="49">
        <v>0.02</v>
      </c>
      <c r="L56" s="18" t="e">
        <f t="shared" si="0"/>
        <v>#DIV/0!</v>
      </c>
    </row>
    <row r="57" spans="1:15" ht="15.75" x14ac:dyDescent="0.2">
      <c r="A57" s="22">
        <v>46</v>
      </c>
      <c r="B57" s="9" t="s">
        <v>46</v>
      </c>
      <c r="C57" s="9" t="s">
        <v>116</v>
      </c>
      <c r="D57" s="9" t="s">
        <v>48</v>
      </c>
      <c r="E57" s="9" t="s">
        <v>126</v>
      </c>
      <c r="F57" s="9" t="s">
        <v>48</v>
      </c>
      <c r="G57" s="9" t="s">
        <v>121</v>
      </c>
      <c r="H57" s="9" t="s">
        <v>131</v>
      </c>
      <c r="I57" s="8" t="s">
        <v>26</v>
      </c>
      <c r="J57" s="49">
        <v>0.4</v>
      </c>
      <c r="K57" s="49">
        <v>0.4</v>
      </c>
      <c r="L57" s="18">
        <f t="shared" si="0"/>
        <v>100</v>
      </c>
    </row>
    <row r="58" spans="1:15" ht="15.75" x14ac:dyDescent="0.2">
      <c r="A58" s="22">
        <v>47</v>
      </c>
      <c r="B58" s="9" t="s">
        <v>46</v>
      </c>
      <c r="C58" s="9" t="s">
        <v>116</v>
      </c>
      <c r="D58" s="9" t="s">
        <v>48</v>
      </c>
      <c r="E58" s="9" t="s">
        <v>127</v>
      </c>
      <c r="F58" s="9" t="s">
        <v>48</v>
      </c>
      <c r="G58" s="9" t="s">
        <v>121</v>
      </c>
      <c r="H58" s="9" t="s">
        <v>131</v>
      </c>
      <c r="I58" s="8" t="s">
        <v>27</v>
      </c>
      <c r="J58" s="49">
        <v>150.07</v>
      </c>
      <c r="K58" s="49">
        <v>150.19</v>
      </c>
      <c r="L58" s="18">
        <f t="shared" si="0"/>
        <v>100.07996268408077</v>
      </c>
    </row>
    <row r="59" spans="1:15" ht="34.5" customHeight="1" x14ac:dyDescent="0.2">
      <c r="A59" s="22">
        <v>48</v>
      </c>
      <c r="B59" s="9" t="s">
        <v>46</v>
      </c>
      <c r="C59" s="9" t="s">
        <v>7</v>
      </c>
      <c r="D59" s="9" t="s">
        <v>47</v>
      </c>
      <c r="E59" s="9" t="s">
        <v>145</v>
      </c>
      <c r="F59" s="9" t="s">
        <v>47</v>
      </c>
      <c r="G59" s="9" t="s">
        <v>121</v>
      </c>
      <c r="H59" s="9" t="s">
        <v>16</v>
      </c>
      <c r="I59" s="8" t="s">
        <v>109</v>
      </c>
      <c r="J59" s="54">
        <f>J60</f>
        <v>306.8</v>
      </c>
      <c r="K59" s="54">
        <f>K60</f>
        <v>357.3</v>
      </c>
      <c r="L59" s="18">
        <f>L60</f>
        <v>116.46023468057368</v>
      </c>
    </row>
    <row r="60" spans="1:15" ht="20.25" customHeight="1" x14ac:dyDescent="0.2">
      <c r="A60" s="22">
        <v>49</v>
      </c>
      <c r="B60" s="9" t="s">
        <v>46</v>
      </c>
      <c r="C60" s="9" t="s">
        <v>7</v>
      </c>
      <c r="D60" s="9" t="s">
        <v>123</v>
      </c>
      <c r="E60" s="9" t="s">
        <v>145</v>
      </c>
      <c r="F60" s="9" t="s">
        <v>47</v>
      </c>
      <c r="G60" s="9" t="s">
        <v>121</v>
      </c>
      <c r="H60" s="9" t="s">
        <v>16</v>
      </c>
      <c r="I60" s="8" t="s">
        <v>86</v>
      </c>
      <c r="J60" s="55">
        <f>J61</f>
        <v>306.8</v>
      </c>
      <c r="K60" s="55">
        <f>K61</f>
        <v>357.3</v>
      </c>
      <c r="L60" s="18">
        <f t="shared" si="0"/>
        <v>116.46023468057368</v>
      </c>
    </row>
    <row r="61" spans="1:15" ht="33.75" customHeight="1" x14ac:dyDescent="0.2">
      <c r="A61" s="22">
        <v>50</v>
      </c>
      <c r="B61" s="9" t="s">
        <v>46</v>
      </c>
      <c r="C61" s="9" t="s">
        <v>7</v>
      </c>
      <c r="D61" s="9" t="s">
        <v>123</v>
      </c>
      <c r="E61" s="9" t="s">
        <v>140</v>
      </c>
      <c r="F61" s="9" t="s">
        <v>47</v>
      </c>
      <c r="G61" s="9" t="s">
        <v>121</v>
      </c>
      <c r="H61" s="9" t="s">
        <v>16</v>
      </c>
      <c r="I61" s="8" t="s">
        <v>4</v>
      </c>
      <c r="J61" s="55">
        <f>J62</f>
        <v>306.8</v>
      </c>
      <c r="K61" s="55">
        <f>K62</f>
        <v>357.3</v>
      </c>
      <c r="L61" s="18">
        <f>L62</f>
        <v>116.46023468057366</v>
      </c>
    </row>
    <row r="62" spans="1:15" ht="33.75" customHeight="1" x14ac:dyDescent="0.2">
      <c r="A62" s="22">
        <v>51</v>
      </c>
      <c r="B62" s="9" t="s">
        <v>46</v>
      </c>
      <c r="C62" s="9" t="s">
        <v>7</v>
      </c>
      <c r="D62" s="9" t="s">
        <v>123</v>
      </c>
      <c r="E62" s="9" t="s">
        <v>2</v>
      </c>
      <c r="F62" s="9" t="s">
        <v>113</v>
      </c>
      <c r="G62" s="9" t="s">
        <v>121</v>
      </c>
      <c r="H62" s="9" t="s">
        <v>16</v>
      </c>
      <c r="I62" s="8" t="s">
        <v>3</v>
      </c>
      <c r="J62" s="55">
        <v>306.8</v>
      </c>
      <c r="K62" s="55">
        <v>357.3</v>
      </c>
      <c r="L62" s="18">
        <f>K62*100/J62</f>
        <v>116.46023468057366</v>
      </c>
    </row>
    <row r="63" spans="1:15" ht="18" customHeight="1" x14ac:dyDescent="0.2">
      <c r="A63" s="22">
        <v>52</v>
      </c>
      <c r="B63" s="9" t="s">
        <v>46</v>
      </c>
      <c r="C63" s="9" t="s">
        <v>117</v>
      </c>
      <c r="D63" s="9" t="s">
        <v>47</v>
      </c>
      <c r="E63" s="9" t="s">
        <v>145</v>
      </c>
      <c r="F63" s="9" t="s">
        <v>47</v>
      </c>
      <c r="G63" s="9" t="s">
        <v>121</v>
      </c>
      <c r="H63" s="9" t="s">
        <v>145</v>
      </c>
      <c r="I63" s="10" t="s">
        <v>74</v>
      </c>
      <c r="J63" s="56">
        <f>J64+J66+J69</f>
        <v>1103.3600000000001</v>
      </c>
      <c r="K63" s="56">
        <f>K64+K66+K69</f>
        <v>1105.3600000000001</v>
      </c>
      <c r="L63" s="20">
        <f>K63*100/J63</f>
        <v>100.1812645011601</v>
      </c>
    </row>
    <row r="64" spans="1:15" ht="18" customHeight="1" x14ac:dyDescent="0.2">
      <c r="A64" s="22">
        <v>53</v>
      </c>
      <c r="B64" s="9" t="s">
        <v>46</v>
      </c>
      <c r="C64" s="9" t="s">
        <v>117</v>
      </c>
      <c r="D64" s="9" t="s">
        <v>48</v>
      </c>
      <c r="E64" s="9" t="s">
        <v>145</v>
      </c>
      <c r="F64" s="9" t="s">
        <v>47</v>
      </c>
      <c r="G64" s="9" t="s">
        <v>121</v>
      </c>
      <c r="H64" s="9" t="s">
        <v>136</v>
      </c>
      <c r="I64" s="10" t="s">
        <v>182</v>
      </c>
      <c r="J64" s="56">
        <f>J65</f>
        <v>85.64</v>
      </c>
      <c r="K64" s="56">
        <f>K65</f>
        <v>85.64</v>
      </c>
      <c r="L64" s="18">
        <f>L65</f>
        <v>100</v>
      </c>
    </row>
    <row r="65" spans="1:15" ht="18" customHeight="1" x14ac:dyDescent="0.2">
      <c r="A65" s="22">
        <v>54</v>
      </c>
      <c r="B65" s="9" t="s">
        <v>46</v>
      </c>
      <c r="C65" s="9" t="s">
        <v>117</v>
      </c>
      <c r="D65" s="9" t="s">
        <v>48</v>
      </c>
      <c r="E65" s="9" t="s">
        <v>132</v>
      </c>
      <c r="F65" s="9" t="s">
        <v>113</v>
      </c>
      <c r="G65" s="9" t="s">
        <v>121</v>
      </c>
      <c r="H65" s="9" t="s">
        <v>136</v>
      </c>
      <c r="I65" s="10" t="s">
        <v>181</v>
      </c>
      <c r="J65" s="56">
        <v>85.64</v>
      </c>
      <c r="K65" s="56">
        <v>85.64</v>
      </c>
      <c r="L65" s="18">
        <f>K65*100/J65</f>
        <v>100</v>
      </c>
    </row>
    <row r="66" spans="1:15" ht="60" x14ac:dyDescent="0.2">
      <c r="A66" s="22">
        <v>55</v>
      </c>
      <c r="B66" s="9" t="s">
        <v>46</v>
      </c>
      <c r="C66" s="9" t="s">
        <v>117</v>
      </c>
      <c r="D66" s="9" t="s">
        <v>123</v>
      </c>
      <c r="E66" s="9" t="s">
        <v>145</v>
      </c>
      <c r="F66" s="9" t="s">
        <v>47</v>
      </c>
      <c r="G66" s="9" t="s">
        <v>121</v>
      </c>
      <c r="H66" s="9" t="s">
        <v>145</v>
      </c>
      <c r="I66" s="8" t="s">
        <v>147</v>
      </c>
      <c r="J66" s="55">
        <f>SUM(J67)</f>
        <v>922.95</v>
      </c>
      <c r="K66" s="55">
        <f>K67</f>
        <v>922.95</v>
      </c>
      <c r="L66" s="18">
        <f t="shared" ref="L66:L85" si="3">K66/J66*100</f>
        <v>100</v>
      </c>
    </row>
    <row r="67" spans="1:15" ht="60" x14ac:dyDescent="0.2">
      <c r="A67" s="22">
        <v>56</v>
      </c>
      <c r="B67" s="9" t="s">
        <v>46</v>
      </c>
      <c r="C67" s="9" t="s">
        <v>117</v>
      </c>
      <c r="D67" s="9" t="s">
        <v>123</v>
      </c>
      <c r="E67" s="9" t="s">
        <v>132</v>
      </c>
      <c r="F67" s="9" t="s">
        <v>113</v>
      </c>
      <c r="G67" s="9" t="s">
        <v>121</v>
      </c>
      <c r="H67" s="9" t="s">
        <v>136</v>
      </c>
      <c r="I67" s="8" t="s">
        <v>148</v>
      </c>
      <c r="J67" s="55">
        <f>J68</f>
        <v>922.95</v>
      </c>
      <c r="K67" s="55">
        <f>K68</f>
        <v>922.95</v>
      </c>
      <c r="L67" s="18">
        <f t="shared" si="3"/>
        <v>100</v>
      </c>
    </row>
    <row r="68" spans="1:15" ht="60" x14ac:dyDescent="0.2">
      <c r="A68" s="22">
        <v>57</v>
      </c>
      <c r="B68" s="9" t="s">
        <v>46</v>
      </c>
      <c r="C68" s="9" t="s">
        <v>117</v>
      </c>
      <c r="D68" s="9" t="s">
        <v>123</v>
      </c>
      <c r="E68" s="9" t="s">
        <v>8</v>
      </c>
      <c r="F68" s="9" t="s">
        <v>113</v>
      </c>
      <c r="G68" s="9" t="s">
        <v>121</v>
      </c>
      <c r="H68" s="9" t="s">
        <v>136</v>
      </c>
      <c r="I68" s="8" t="s">
        <v>1</v>
      </c>
      <c r="J68" s="55">
        <v>922.95</v>
      </c>
      <c r="K68" s="55">
        <v>922.95</v>
      </c>
      <c r="L68" s="18">
        <f t="shared" si="3"/>
        <v>100</v>
      </c>
    </row>
    <row r="69" spans="1:15" ht="30" x14ac:dyDescent="0.2">
      <c r="A69" s="22">
        <v>58</v>
      </c>
      <c r="B69" s="9" t="s">
        <v>46</v>
      </c>
      <c r="C69" s="9" t="s">
        <v>117</v>
      </c>
      <c r="D69" s="9" t="s">
        <v>137</v>
      </c>
      <c r="E69" s="9" t="s">
        <v>145</v>
      </c>
      <c r="F69" s="9" t="s">
        <v>47</v>
      </c>
      <c r="G69" s="9" t="s">
        <v>121</v>
      </c>
      <c r="H69" s="9" t="s">
        <v>138</v>
      </c>
      <c r="I69" s="8" t="s">
        <v>149</v>
      </c>
      <c r="J69" s="55">
        <f>J70+J72</f>
        <v>94.77000000000001</v>
      </c>
      <c r="K69" s="55">
        <f>K70+K72</f>
        <v>96.77000000000001</v>
      </c>
      <c r="L69" s="19">
        <f t="shared" ref="K69:L70" si="4">L70</f>
        <v>102.90655427990117</v>
      </c>
    </row>
    <row r="70" spans="1:15" ht="30" x14ac:dyDescent="0.2">
      <c r="A70" s="22">
        <v>59</v>
      </c>
      <c r="B70" s="9" t="s">
        <v>46</v>
      </c>
      <c r="C70" s="9" t="s">
        <v>117</v>
      </c>
      <c r="D70" s="9" t="s">
        <v>137</v>
      </c>
      <c r="E70" s="9" t="s">
        <v>124</v>
      </c>
      <c r="F70" s="9" t="s">
        <v>47</v>
      </c>
      <c r="G70" s="9" t="s">
        <v>121</v>
      </c>
      <c r="H70" s="9" t="s">
        <v>138</v>
      </c>
      <c r="I70" s="8" t="s">
        <v>110</v>
      </c>
      <c r="J70" s="55">
        <f>J71</f>
        <v>68.81</v>
      </c>
      <c r="K70" s="55">
        <f t="shared" si="4"/>
        <v>70.81</v>
      </c>
      <c r="L70" s="19">
        <f t="shared" si="4"/>
        <v>102.90655427990117</v>
      </c>
    </row>
    <row r="71" spans="1:15" ht="45" x14ac:dyDescent="0.2">
      <c r="A71" s="22">
        <v>60</v>
      </c>
      <c r="B71" s="9" t="s">
        <v>46</v>
      </c>
      <c r="C71" s="9" t="s">
        <v>117</v>
      </c>
      <c r="D71" s="9" t="s">
        <v>137</v>
      </c>
      <c r="E71" s="9" t="s">
        <v>62</v>
      </c>
      <c r="F71" s="9" t="s">
        <v>113</v>
      </c>
      <c r="G71" s="9" t="s">
        <v>121</v>
      </c>
      <c r="H71" s="9" t="s">
        <v>138</v>
      </c>
      <c r="I71" s="8" t="s">
        <v>222</v>
      </c>
      <c r="J71" s="55">
        <v>68.81</v>
      </c>
      <c r="K71" s="55">
        <v>70.81</v>
      </c>
      <c r="L71" s="18">
        <f>K71*100/J71</f>
        <v>102.90655427990117</v>
      </c>
    </row>
    <row r="72" spans="1:15" ht="31.5" customHeight="1" x14ac:dyDescent="0.2">
      <c r="A72" s="22">
        <v>61</v>
      </c>
      <c r="B72" s="9" t="s">
        <v>46</v>
      </c>
      <c r="C72" s="9" t="s">
        <v>117</v>
      </c>
      <c r="D72" s="9" t="s">
        <v>137</v>
      </c>
      <c r="E72" s="9" t="s">
        <v>125</v>
      </c>
      <c r="F72" s="9" t="s">
        <v>113</v>
      </c>
      <c r="G72" s="9" t="s">
        <v>121</v>
      </c>
      <c r="H72" s="9" t="s">
        <v>138</v>
      </c>
      <c r="I72" s="8" t="s">
        <v>223</v>
      </c>
      <c r="J72" s="55">
        <f>J73</f>
        <v>25.96</v>
      </c>
      <c r="K72" s="55">
        <f>K73</f>
        <v>25.96</v>
      </c>
      <c r="L72" s="18">
        <f t="shared" ref="L72:L73" si="5">K72*100/J72</f>
        <v>100</v>
      </c>
    </row>
    <row r="73" spans="1:15" ht="45" x14ac:dyDescent="0.2">
      <c r="A73" s="22">
        <v>62</v>
      </c>
      <c r="B73" s="9" t="s">
        <v>46</v>
      </c>
      <c r="C73" s="9" t="s">
        <v>117</v>
      </c>
      <c r="D73" s="9" t="s">
        <v>137</v>
      </c>
      <c r="E73" s="9" t="s">
        <v>134</v>
      </c>
      <c r="F73" s="9" t="s">
        <v>113</v>
      </c>
      <c r="G73" s="9" t="s">
        <v>121</v>
      </c>
      <c r="H73" s="9" t="s">
        <v>138</v>
      </c>
      <c r="I73" s="8" t="s">
        <v>224</v>
      </c>
      <c r="J73" s="55">
        <v>25.96</v>
      </c>
      <c r="K73" s="55">
        <v>25.96</v>
      </c>
      <c r="L73" s="18">
        <f t="shared" si="5"/>
        <v>100</v>
      </c>
    </row>
    <row r="74" spans="1:15" s="1" customFormat="1" ht="15.75" x14ac:dyDescent="0.2">
      <c r="A74" s="22">
        <v>63</v>
      </c>
      <c r="B74" s="9" t="s">
        <v>46</v>
      </c>
      <c r="C74" s="9" t="s">
        <v>118</v>
      </c>
      <c r="D74" s="9" t="s">
        <v>47</v>
      </c>
      <c r="E74" s="9" t="s">
        <v>145</v>
      </c>
      <c r="F74" s="9" t="s">
        <v>47</v>
      </c>
      <c r="G74" s="9" t="s">
        <v>121</v>
      </c>
      <c r="H74" s="9" t="s">
        <v>145</v>
      </c>
      <c r="I74" s="10" t="s">
        <v>93</v>
      </c>
      <c r="J74" s="56">
        <f>J75+J77+J79+J81+J85+J86</f>
        <v>473.6</v>
      </c>
      <c r="K74" s="56">
        <f>K75+K77+K79+K81+K85+K86</f>
        <v>475.48</v>
      </c>
      <c r="L74" s="18">
        <f>K74*100/J74</f>
        <v>100.39695945945945</v>
      </c>
      <c r="M74" s="31"/>
      <c r="N74" s="31"/>
      <c r="O74" s="31"/>
    </row>
    <row r="75" spans="1:15" s="1" customFormat="1" ht="45" x14ac:dyDescent="0.2">
      <c r="A75" s="22">
        <v>64</v>
      </c>
      <c r="B75" s="9" t="s">
        <v>46</v>
      </c>
      <c r="C75" s="9" t="s">
        <v>118</v>
      </c>
      <c r="D75" s="9" t="s">
        <v>114</v>
      </c>
      <c r="E75" s="9" t="s">
        <v>145</v>
      </c>
      <c r="F75" s="9" t="s">
        <v>47</v>
      </c>
      <c r="G75" s="9" t="s">
        <v>121</v>
      </c>
      <c r="H75" s="9" t="s">
        <v>130</v>
      </c>
      <c r="I75" s="8" t="s">
        <v>63</v>
      </c>
      <c r="J75" s="55">
        <f>J76</f>
        <v>5</v>
      </c>
      <c r="K75" s="55">
        <f>K76</f>
        <v>5</v>
      </c>
      <c r="L75" s="18">
        <f t="shared" si="3"/>
        <v>100</v>
      </c>
      <c r="M75" s="31"/>
      <c r="N75" s="31"/>
      <c r="O75" s="31"/>
    </row>
    <row r="76" spans="1:15" s="1" customFormat="1" ht="45" x14ac:dyDescent="0.2">
      <c r="A76" s="22">
        <v>65</v>
      </c>
      <c r="B76" s="9" t="s">
        <v>46</v>
      </c>
      <c r="C76" s="9" t="s">
        <v>118</v>
      </c>
      <c r="D76" s="9" t="s">
        <v>114</v>
      </c>
      <c r="E76" s="9" t="s">
        <v>124</v>
      </c>
      <c r="F76" s="9" t="s">
        <v>48</v>
      </c>
      <c r="G76" s="9" t="s">
        <v>121</v>
      </c>
      <c r="H76" s="9" t="s">
        <v>130</v>
      </c>
      <c r="I76" s="8" t="s">
        <v>63</v>
      </c>
      <c r="J76" s="55">
        <v>5</v>
      </c>
      <c r="K76" s="55">
        <v>5</v>
      </c>
      <c r="L76" s="18">
        <f t="shared" si="3"/>
        <v>100</v>
      </c>
      <c r="M76" s="31"/>
      <c r="N76" s="31"/>
      <c r="O76" s="31"/>
    </row>
    <row r="77" spans="1:15" s="1" customFormat="1" ht="75" x14ac:dyDescent="0.2">
      <c r="A77" s="22">
        <v>66</v>
      </c>
      <c r="B77" s="9" t="s">
        <v>46</v>
      </c>
      <c r="C77" s="9" t="s">
        <v>118</v>
      </c>
      <c r="D77" s="9" t="s">
        <v>139</v>
      </c>
      <c r="E77" s="9" t="s">
        <v>145</v>
      </c>
      <c r="F77" s="9" t="s">
        <v>47</v>
      </c>
      <c r="G77" s="9" t="s">
        <v>121</v>
      </c>
      <c r="H77" s="9" t="s">
        <v>130</v>
      </c>
      <c r="I77" s="8" t="s">
        <v>150</v>
      </c>
      <c r="J77" s="55">
        <f>J78</f>
        <v>-5</v>
      </c>
      <c r="K77" s="55">
        <f>K78</f>
        <v>-5</v>
      </c>
      <c r="L77" s="18">
        <f>L78</f>
        <v>100</v>
      </c>
      <c r="M77" s="31"/>
      <c r="N77" s="31"/>
      <c r="O77" s="31"/>
    </row>
    <row r="78" spans="1:15" s="27" customFormat="1" ht="15.75" x14ac:dyDescent="0.2">
      <c r="A78" s="22">
        <v>67</v>
      </c>
      <c r="B78" s="9" t="s">
        <v>46</v>
      </c>
      <c r="C78" s="9" t="s">
        <v>118</v>
      </c>
      <c r="D78" s="9" t="s">
        <v>139</v>
      </c>
      <c r="E78" s="9" t="s">
        <v>140</v>
      </c>
      <c r="F78" s="9" t="s">
        <v>48</v>
      </c>
      <c r="G78" s="9" t="s">
        <v>121</v>
      </c>
      <c r="H78" s="9" t="s">
        <v>130</v>
      </c>
      <c r="I78" s="8" t="s">
        <v>161</v>
      </c>
      <c r="J78" s="55">
        <v>-5</v>
      </c>
      <c r="K78" s="55">
        <v>-5</v>
      </c>
      <c r="L78" s="18">
        <f t="shared" si="3"/>
        <v>100</v>
      </c>
      <c r="M78" s="33"/>
      <c r="N78" s="33"/>
      <c r="O78" s="33"/>
    </row>
    <row r="79" spans="1:15" s="1" customFormat="1" ht="45" x14ac:dyDescent="0.2">
      <c r="A79" s="22">
        <v>68</v>
      </c>
      <c r="B79" s="9" t="s">
        <v>46</v>
      </c>
      <c r="C79" s="9" t="s">
        <v>118</v>
      </c>
      <c r="D79" s="9" t="s">
        <v>141</v>
      </c>
      <c r="E79" s="9" t="s">
        <v>145</v>
      </c>
      <c r="F79" s="9" t="s">
        <v>48</v>
      </c>
      <c r="G79" s="9" t="s">
        <v>121</v>
      </c>
      <c r="H79" s="9" t="s">
        <v>130</v>
      </c>
      <c r="I79" s="42" t="s">
        <v>94</v>
      </c>
      <c r="J79" s="55">
        <f>J80</f>
        <v>5.7</v>
      </c>
      <c r="K79" s="55">
        <f>K80</f>
        <v>5.7</v>
      </c>
      <c r="L79" s="18">
        <v>100</v>
      </c>
      <c r="M79" s="31"/>
      <c r="N79" s="31"/>
      <c r="O79" s="31"/>
    </row>
    <row r="80" spans="1:15" s="1" customFormat="1" ht="45" x14ac:dyDescent="0.2">
      <c r="A80" s="22">
        <v>69</v>
      </c>
      <c r="B80" s="9" t="s">
        <v>46</v>
      </c>
      <c r="C80" s="9" t="s">
        <v>118</v>
      </c>
      <c r="D80" s="9" t="s">
        <v>141</v>
      </c>
      <c r="E80" s="9" t="s">
        <v>145</v>
      </c>
      <c r="F80" s="9" t="s">
        <v>48</v>
      </c>
      <c r="G80" s="9" t="s">
        <v>121</v>
      </c>
      <c r="H80" s="9" t="s">
        <v>130</v>
      </c>
      <c r="I80" s="42" t="s">
        <v>94</v>
      </c>
      <c r="J80" s="55">
        <v>5.7</v>
      </c>
      <c r="K80" s="55">
        <v>5.7</v>
      </c>
      <c r="L80" s="18">
        <v>100</v>
      </c>
      <c r="M80" s="31"/>
      <c r="N80" s="31"/>
      <c r="O80" s="31"/>
    </row>
    <row r="81" spans="1:15" s="1" customFormat="1" ht="15.75" x14ac:dyDescent="0.2">
      <c r="A81" s="22">
        <v>70</v>
      </c>
      <c r="B81" s="9" t="s">
        <v>46</v>
      </c>
      <c r="C81" s="9" t="s">
        <v>118</v>
      </c>
      <c r="D81" s="9" t="s">
        <v>168</v>
      </c>
      <c r="E81" s="9" t="s">
        <v>145</v>
      </c>
      <c r="F81" s="9" t="s">
        <v>48</v>
      </c>
      <c r="G81" s="9" t="s">
        <v>121</v>
      </c>
      <c r="H81" s="9" t="s">
        <v>130</v>
      </c>
      <c r="I81" s="42" t="s">
        <v>225</v>
      </c>
      <c r="J81" s="55">
        <f>J82+J84</f>
        <v>64.5</v>
      </c>
      <c r="K81" s="55">
        <f>K82+K84</f>
        <v>64.5</v>
      </c>
      <c r="L81" s="18">
        <v>100</v>
      </c>
      <c r="M81" s="31"/>
      <c r="N81" s="31"/>
      <c r="O81" s="31"/>
    </row>
    <row r="82" spans="1:15" s="1" customFormat="1" ht="30" x14ac:dyDescent="0.2">
      <c r="A82" s="22">
        <v>71</v>
      </c>
      <c r="B82" s="9" t="s">
        <v>46</v>
      </c>
      <c r="C82" s="9" t="s">
        <v>118</v>
      </c>
      <c r="D82" s="9" t="s">
        <v>168</v>
      </c>
      <c r="E82" s="9" t="s">
        <v>124</v>
      </c>
      <c r="F82" s="9" t="s">
        <v>48</v>
      </c>
      <c r="G82" s="9" t="s">
        <v>121</v>
      </c>
      <c r="H82" s="9" t="s">
        <v>130</v>
      </c>
      <c r="I82" s="42" t="s">
        <v>226</v>
      </c>
      <c r="J82" s="55">
        <f>J83</f>
        <v>8.5</v>
      </c>
      <c r="K82" s="55">
        <f>K83</f>
        <v>8.5</v>
      </c>
      <c r="L82" s="18">
        <v>100</v>
      </c>
      <c r="M82" s="31"/>
      <c r="N82" s="31"/>
      <c r="O82" s="31"/>
    </row>
    <row r="83" spans="1:15" s="1" customFormat="1" ht="45" x14ac:dyDescent="0.2">
      <c r="A83" s="22">
        <v>72</v>
      </c>
      <c r="B83" s="9" t="s">
        <v>46</v>
      </c>
      <c r="C83" s="9" t="s">
        <v>118</v>
      </c>
      <c r="D83" s="9" t="s">
        <v>168</v>
      </c>
      <c r="E83" s="9" t="s">
        <v>83</v>
      </c>
      <c r="F83" s="9" t="s">
        <v>48</v>
      </c>
      <c r="G83" s="9" t="s">
        <v>121</v>
      </c>
      <c r="H83" s="9" t="s">
        <v>130</v>
      </c>
      <c r="I83" s="42" t="s">
        <v>227</v>
      </c>
      <c r="J83" s="55">
        <v>8.5</v>
      </c>
      <c r="K83" s="55">
        <v>8.5</v>
      </c>
      <c r="L83" s="18">
        <v>100</v>
      </c>
      <c r="M83" s="31"/>
      <c r="N83" s="31"/>
      <c r="O83" s="31"/>
    </row>
    <row r="84" spans="1:15" s="1" customFormat="1" ht="30" x14ac:dyDescent="0.2">
      <c r="A84" s="22">
        <v>73</v>
      </c>
      <c r="B84" s="9" t="s">
        <v>46</v>
      </c>
      <c r="C84" s="9" t="s">
        <v>118</v>
      </c>
      <c r="D84" s="9" t="s">
        <v>168</v>
      </c>
      <c r="E84" s="9" t="s">
        <v>126</v>
      </c>
      <c r="F84" s="9" t="s">
        <v>48</v>
      </c>
      <c r="G84" s="9" t="s">
        <v>121</v>
      </c>
      <c r="H84" s="9" t="s">
        <v>130</v>
      </c>
      <c r="I84" s="42" t="s">
        <v>169</v>
      </c>
      <c r="J84" s="55">
        <v>56</v>
      </c>
      <c r="K84" s="55">
        <v>56</v>
      </c>
      <c r="L84" s="18">
        <f>K84*100/J84</f>
        <v>100</v>
      </c>
      <c r="M84" s="31"/>
      <c r="N84" s="31"/>
      <c r="O84" s="31"/>
    </row>
    <row r="85" spans="1:15" s="1" customFormat="1" ht="45" x14ac:dyDescent="0.2">
      <c r="A85" s="22">
        <v>74</v>
      </c>
      <c r="B85" s="9" t="s">
        <v>46</v>
      </c>
      <c r="C85" s="9" t="s">
        <v>118</v>
      </c>
      <c r="D85" s="9" t="s">
        <v>64</v>
      </c>
      <c r="E85" s="9" t="s">
        <v>145</v>
      </c>
      <c r="F85" s="9" t="s">
        <v>48</v>
      </c>
      <c r="G85" s="9" t="s">
        <v>121</v>
      </c>
      <c r="H85" s="9" t="s">
        <v>130</v>
      </c>
      <c r="I85" s="8" t="s">
        <v>65</v>
      </c>
      <c r="J85" s="55">
        <v>53.28</v>
      </c>
      <c r="K85" s="55">
        <v>53.38</v>
      </c>
      <c r="L85" s="18">
        <f t="shared" si="3"/>
        <v>100.18768768768768</v>
      </c>
      <c r="M85" s="31"/>
      <c r="N85" s="31"/>
      <c r="O85" s="31"/>
    </row>
    <row r="86" spans="1:15" s="1" customFormat="1" ht="30" x14ac:dyDescent="0.2">
      <c r="A86" s="22">
        <v>75</v>
      </c>
      <c r="B86" s="9" t="s">
        <v>46</v>
      </c>
      <c r="C86" s="9" t="s">
        <v>118</v>
      </c>
      <c r="D86" s="9" t="s">
        <v>142</v>
      </c>
      <c r="E86" s="9" t="s">
        <v>145</v>
      </c>
      <c r="F86" s="9" t="s">
        <v>47</v>
      </c>
      <c r="G86" s="9" t="s">
        <v>121</v>
      </c>
      <c r="H86" s="9" t="s">
        <v>130</v>
      </c>
      <c r="I86" s="8" t="s">
        <v>95</v>
      </c>
      <c r="J86" s="55">
        <f>SUM(J87:J87)</f>
        <v>350.12</v>
      </c>
      <c r="K86" s="55">
        <f>SUM(K87:K87)</f>
        <v>351.9</v>
      </c>
      <c r="L86" s="18">
        <f t="shared" ref="L86:L106" si="6">K86/J86*100</f>
        <v>100.5083971209871</v>
      </c>
      <c r="M86" s="31"/>
      <c r="N86" s="31"/>
      <c r="O86" s="31"/>
    </row>
    <row r="87" spans="1:15" s="1" customFormat="1" ht="30" x14ac:dyDescent="0.2">
      <c r="A87" s="22">
        <v>76</v>
      </c>
      <c r="B87" s="9" t="s">
        <v>46</v>
      </c>
      <c r="C87" s="9" t="s">
        <v>118</v>
      </c>
      <c r="D87" s="9" t="s">
        <v>142</v>
      </c>
      <c r="E87" s="9" t="s">
        <v>132</v>
      </c>
      <c r="F87" s="9" t="s">
        <v>113</v>
      </c>
      <c r="G87" s="9" t="s">
        <v>121</v>
      </c>
      <c r="H87" s="9" t="s">
        <v>130</v>
      </c>
      <c r="I87" s="8" t="s">
        <v>96</v>
      </c>
      <c r="J87" s="55">
        <v>350.12</v>
      </c>
      <c r="K87" s="55">
        <v>351.9</v>
      </c>
      <c r="L87" s="18">
        <f t="shared" si="6"/>
        <v>100.5083971209871</v>
      </c>
      <c r="M87" s="31"/>
      <c r="N87" s="31"/>
      <c r="O87" s="31"/>
    </row>
    <row r="88" spans="1:15" s="1" customFormat="1" ht="18" customHeight="1" x14ac:dyDescent="0.2">
      <c r="A88" s="22">
        <v>77</v>
      </c>
      <c r="B88" s="9" t="s">
        <v>46</v>
      </c>
      <c r="C88" s="9" t="s">
        <v>119</v>
      </c>
      <c r="D88" s="9" t="s">
        <v>47</v>
      </c>
      <c r="E88" s="9" t="s">
        <v>145</v>
      </c>
      <c r="F88" s="9" t="s">
        <v>47</v>
      </c>
      <c r="G88" s="9" t="s">
        <v>121</v>
      </c>
      <c r="H88" s="9" t="s">
        <v>145</v>
      </c>
      <c r="I88" s="10" t="s">
        <v>97</v>
      </c>
      <c r="J88" s="56">
        <f>J89+J90</f>
        <v>23.18</v>
      </c>
      <c r="K88" s="56">
        <f>K89+K90</f>
        <v>25.84</v>
      </c>
      <c r="L88" s="18">
        <f t="shared" si="6"/>
        <v>111.47540983606557</v>
      </c>
      <c r="M88" s="31"/>
      <c r="N88" s="31"/>
      <c r="O88" s="31"/>
    </row>
    <row r="89" spans="1:15" s="1" customFormat="1" ht="18" customHeight="1" x14ac:dyDescent="0.2">
      <c r="A89" s="22">
        <v>78</v>
      </c>
      <c r="B89" s="9" t="s">
        <v>46</v>
      </c>
      <c r="C89" s="9" t="s">
        <v>119</v>
      </c>
      <c r="D89" s="9" t="s">
        <v>48</v>
      </c>
      <c r="E89" s="9" t="s">
        <v>132</v>
      </c>
      <c r="F89" s="9" t="s">
        <v>113</v>
      </c>
      <c r="G89" s="9" t="s">
        <v>121</v>
      </c>
      <c r="H89" s="9" t="s">
        <v>143</v>
      </c>
      <c r="I89" s="10" t="s">
        <v>170</v>
      </c>
      <c r="J89" s="56">
        <v>0</v>
      </c>
      <c r="K89" s="56">
        <v>2.66</v>
      </c>
      <c r="L89" s="18" t="e">
        <f t="shared" si="6"/>
        <v>#DIV/0!</v>
      </c>
      <c r="M89" s="31"/>
      <c r="N89" s="31"/>
      <c r="O89" s="31"/>
    </row>
    <row r="90" spans="1:15" s="1" customFormat="1" ht="15.75" x14ac:dyDescent="0.2">
      <c r="A90" s="22">
        <v>79</v>
      </c>
      <c r="B90" s="9" t="s">
        <v>46</v>
      </c>
      <c r="C90" s="9" t="s">
        <v>119</v>
      </c>
      <c r="D90" s="9" t="s">
        <v>113</v>
      </c>
      <c r="E90" s="9" t="s">
        <v>145</v>
      </c>
      <c r="F90" s="9" t="s">
        <v>47</v>
      </c>
      <c r="G90" s="9" t="s">
        <v>121</v>
      </c>
      <c r="H90" s="9" t="s">
        <v>143</v>
      </c>
      <c r="I90" s="8" t="s">
        <v>98</v>
      </c>
      <c r="J90" s="56">
        <f>J91</f>
        <v>23.18</v>
      </c>
      <c r="K90" s="56">
        <f>K91</f>
        <v>23.18</v>
      </c>
      <c r="L90" s="18">
        <f>L91</f>
        <v>100</v>
      </c>
      <c r="M90" s="31"/>
      <c r="N90" s="31"/>
      <c r="O90" s="31"/>
    </row>
    <row r="91" spans="1:15" s="1" customFormat="1" ht="15.75" x14ac:dyDescent="0.2">
      <c r="A91" s="22">
        <v>80</v>
      </c>
      <c r="B91" s="9" t="s">
        <v>46</v>
      </c>
      <c r="C91" s="9" t="s">
        <v>119</v>
      </c>
      <c r="D91" s="9" t="s">
        <v>113</v>
      </c>
      <c r="E91" s="9" t="s">
        <v>132</v>
      </c>
      <c r="F91" s="9" t="s">
        <v>113</v>
      </c>
      <c r="G91" s="9" t="s">
        <v>121</v>
      </c>
      <c r="H91" s="9" t="s">
        <v>143</v>
      </c>
      <c r="I91" s="8" t="s">
        <v>99</v>
      </c>
      <c r="J91" s="56">
        <v>23.18</v>
      </c>
      <c r="K91" s="56">
        <v>23.18</v>
      </c>
      <c r="L91" s="18">
        <v>100</v>
      </c>
      <c r="M91" s="31"/>
      <c r="N91" s="31"/>
      <c r="O91" s="31"/>
    </row>
    <row r="92" spans="1:15" s="1" customFormat="1" ht="15.75" x14ac:dyDescent="0.2">
      <c r="A92" s="22">
        <v>81</v>
      </c>
      <c r="B92" s="28" t="s">
        <v>11</v>
      </c>
      <c r="C92" s="28" t="s">
        <v>47</v>
      </c>
      <c r="D92" s="28" t="s">
        <v>47</v>
      </c>
      <c r="E92" s="28" t="s">
        <v>145</v>
      </c>
      <c r="F92" s="28" t="s">
        <v>47</v>
      </c>
      <c r="G92" s="28" t="s">
        <v>121</v>
      </c>
      <c r="H92" s="29" t="s">
        <v>145</v>
      </c>
      <c r="I92" s="30" t="s">
        <v>100</v>
      </c>
      <c r="J92" s="49">
        <f>J93+J165+J168</f>
        <v>420833.16000000003</v>
      </c>
      <c r="K92" s="49">
        <f>K93+K165+K168</f>
        <v>420306.23</v>
      </c>
      <c r="L92" s="18">
        <f>K92*100/J92</f>
        <v>99.874788859318969</v>
      </c>
      <c r="M92" s="31"/>
      <c r="N92" s="31"/>
      <c r="O92" s="31"/>
    </row>
    <row r="93" spans="1:15" s="1" customFormat="1" ht="30" x14ac:dyDescent="0.2">
      <c r="A93" s="22">
        <v>82</v>
      </c>
      <c r="B93" s="9" t="s">
        <v>11</v>
      </c>
      <c r="C93" s="9" t="s">
        <v>123</v>
      </c>
      <c r="D93" s="9" t="s">
        <v>47</v>
      </c>
      <c r="E93" s="9" t="s">
        <v>145</v>
      </c>
      <c r="F93" s="9" t="s">
        <v>47</v>
      </c>
      <c r="G93" s="9" t="s">
        <v>121</v>
      </c>
      <c r="H93" s="24" t="s">
        <v>145</v>
      </c>
      <c r="I93" s="10" t="s">
        <v>101</v>
      </c>
      <c r="J93" s="49">
        <f>J94+J100+J131+J160</f>
        <v>418575.26</v>
      </c>
      <c r="K93" s="49">
        <f>K94+K100+K131+K160</f>
        <v>418048.32999999996</v>
      </c>
      <c r="L93" s="18">
        <f>K93*100/J93</f>
        <v>99.874113439002556</v>
      </c>
      <c r="M93" s="31"/>
      <c r="N93" s="31"/>
      <c r="O93" s="31"/>
    </row>
    <row r="94" spans="1:15" s="1" customFormat="1" ht="15.75" x14ac:dyDescent="0.2">
      <c r="A94" s="22">
        <v>83</v>
      </c>
      <c r="B94" s="9" t="s">
        <v>11</v>
      </c>
      <c r="C94" s="9" t="s">
        <v>123</v>
      </c>
      <c r="D94" s="9" t="s">
        <v>48</v>
      </c>
      <c r="E94" s="9" t="s">
        <v>145</v>
      </c>
      <c r="F94" s="9" t="s">
        <v>47</v>
      </c>
      <c r="G94" s="9" t="s">
        <v>121</v>
      </c>
      <c r="H94" s="24" t="s">
        <v>14</v>
      </c>
      <c r="I94" s="10" t="s">
        <v>9</v>
      </c>
      <c r="J94" s="49">
        <f>J95+J98</f>
        <v>144946.79999999999</v>
      </c>
      <c r="K94" s="49">
        <f>K95+K98</f>
        <v>144946.79999999999</v>
      </c>
      <c r="L94" s="18">
        <f t="shared" si="6"/>
        <v>100</v>
      </c>
      <c r="M94" s="31"/>
      <c r="N94" s="31"/>
      <c r="O94" s="31"/>
    </row>
    <row r="95" spans="1:15" s="1" customFormat="1" ht="15.75" x14ac:dyDescent="0.2">
      <c r="A95" s="22">
        <v>84</v>
      </c>
      <c r="B95" s="9" t="s">
        <v>11</v>
      </c>
      <c r="C95" s="9" t="s">
        <v>123</v>
      </c>
      <c r="D95" s="9" t="s">
        <v>48</v>
      </c>
      <c r="E95" s="9" t="s">
        <v>13</v>
      </c>
      <c r="F95" s="9" t="s">
        <v>47</v>
      </c>
      <c r="G95" s="9" t="s">
        <v>121</v>
      </c>
      <c r="H95" s="24" t="s">
        <v>14</v>
      </c>
      <c r="I95" s="44" t="s">
        <v>22</v>
      </c>
      <c r="J95" s="49">
        <f t="shared" ref="J95:K96" si="7">J96</f>
        <v>103523.4</v>
      </c>
      <c r="K95" s="49">
        <f t="shared" si="7"/>
        <v>103523.4</v>
      </c>
      <c r="L95" s="18">
        <f t="shared" si="6"/>
        <v>100</v>
      </c>
      <c r="M95" s="31"/>
      <c r="N95" s="31"/>
      <c r="O95" s="31"/>
    </row>
    <row r="96" spans="1:15" s="1" customFormat="1" ht="30" x14ac:dyDescent="0.2">
      <c r="A96" s="22">
        <v>85</v>
      </c>
      <c r="B96" s="9" t="s">
        <v>11</v>
      </c>
      <c r="C96" s="9" t="s">
        <v>123</v>
      </c>
      <c r="D96" s="9" t="s">
        <v>48</v>
      </c>
      <c r="E96" s="9" t="s">
        <v>13</v>
      </c>
      <c r="F96" s="9" t="s">
        <v>113</v>
      </c>
      <c r="G96" s="9" t="s">
        <v>121</v>
      </c>
      <c r="H96" s="24" t="s">
        <v>14</v>
      </c>
      <c r="I96" s="42" t="s">
        <v>23</v>
      </c>
      <c r="J96" s="49">
        <f t="shared" si="7"/>
        <v>103523.4</v>
      </c>
      <c r="K96" s="49">
        <f t="shared" si="7"/>
        <v>103523.4</v>
      </c>
      <c r="L96" s="18">
        <f t="shared" si="6"/>
        <v>100</v>
      </c>
      <c r="M96" s="31"/>
      <c r="N96" s="31"/>
      <c r="O96" s="31"/>
    </row>
    <row r="97" spans="1:15" s="1" customFormat="1" ht="30" x14ac:dyDescent="0.2">
      <c r="A97" s="22">
        <v>86</v>
      </c>
      <c r="B97" s="9" t="s">
        <v>11</v>
      </c>
      <c r="C97" s="9" t="s">
        <v>123</v>
      </c>
      <c r="D97" s="9" t="s">
        <v>48</v>
      </c>
      <c r="E97" s="9" t="s">
        <v>13</v>
      </c>
      <c r="F97" s="9" t="s">
        <v>113</v>
      </c>
      <c r="G97" s="9" t="s">
        <v>59</v>
      </c>
      <c r="H97" s="24" t="s">
        <v>14</v>
      </c>
      <c r="I97" s="42" t="s">
        <v>37</v>
      </c>
      <c r="J97" s="49">
        <v>103523.4</v>
      </c>
      <c r="K97" s="49">
        <v>103523.4</v>
      </c>
      <c r="L97" s="18">
        <f t="shared" si="6"/>
        <v>100</v>
      </c>
      <c r="M97" s="31"/>
      <c r="N97" s="31"/>
      <c r="O97" s="31"/>
    </row>
    <row r="98" spans="1:15" s="1" customFormat="1" ht="15.75" x14ac:dyDescent="0.2">
      <c r="A98" s="22">
        <v>87</v>
      </c>
      <c r="B98" s="9" t="s">
        <v>11</v>
      </c>
      <c r="C98" s="9" t="s">
        <v>123</v>
      </c>
      <c r="D98" s="9" t="s">
        <v>228</v>
      </c>
      <c r="E98" s="9" t="s">
        <v>229</v>
      </c>
      <c r="F98" s="9" t="s">
        <v>47</v>
      </c>
      <c r="G98" s="9" t="s">
        <v>121</v>
      </c>
      <c r="H98" s="24" t="s">
        <v>14</v>
      </c>
      <c r="I98" s="42" t="s">
        <v>40</v>
      </c>
      <c r="J98" s="49">
        <f>J99</f>
        <v>41423.4</v>
      </c>
      <c r="K98" s="49">
        <f>K99</f>
        <v>41423.4</v>
      </c>
      <c r="L98" s="18">
        <f t="shared" si="6"/>
        <v>100</v>
      </c>
      <c r="M98" s="31"/>
      <c r="N98" s="31"/>
      <c r="O98" s="31"/>
    </row>
    <row r="99" spans="1:15" s="1" customFormat="1" ht="30" customHeight="1" x14ac:dyDescent="0.2">
      <c r="A99" s="22">
        <v>88</v>
      </c>
      <c r="B99" s="9" t="s">
        <v>11</v>
      </c>
      <c r="C99" s="9" t="s">
        <v>123</v>
      </c>
      <c r="D99" s="9" t="s">
        <v>228</v>
      </c>
      <c r="E99" s="9" t="s">
        <v>229</v>
      </c>
      <c r="F99" s="9" t="s">
        <v>113</v>
      </c>
      <c r="G99" s="9" t="s">
        <v>121</v>
      </c>
      <c r="H99" s="24" t="s">
        <v>14</v>
      </c>
      <c r="I99" s="42" t="s">
        <v>10</v>
      </c>
      <c r="J99" s="49">
        <v>41423.4</v>
      </c>
      <c r="K99" s="49">
        <v>41423.4</v>
      </c>
      <c r="L99" s="18">
        <f t="shared" si="6"/>
        <v>100</v>
      </c>
      <c r="M99" s="31"/>
      <c r="N99" s="31"/>
      <c r="O99" s="31"/>
    </row>
    <row r="100" spans="1:15" s="1" customFormat="1" ht="30" x14ac:dyDescent="0.2">
      <c r="A100" s="22">
        <v>89</v>
      </c>
      <c r="B100" s="9" t="s">
        <v>11</v>
      </c>
      <c r="C100" s="9" t="s">
        <v>123</v>
      </c>
      <c r="D100" s="9" t="s">
        <v>123</v>
      </c>
      <c r="E100" s="9" t="s">
        <v>145</v>
      </c>
      <c r="F100" s="9" t="s">
        <v>47</v>
      </c>
      <c r="G100" s="9" t="s">
        <v>121</v>
      </c>
      <c r="H100" s="24" t="s">
        <v>14</v>
      </c>
      <c r="I100" s="42" t="s">
        <v>49</v>
      </c>
      <c r="J100" s="49">
        <f>J101+J103+J105</f>
        <v>75772.26999999999</v>
      </c>
      <c r="K100" s="49">
        <f>K101+K103+K105</f>
        <v>75617.98000000001</v>
      </c>
      <c r="L100" s="18">
        <f>K100*100/J100</f>
        <v>99.796376695590638</v>
      </c>
      <c r="M100" s="31"/>
      <c r="N100" s="31"/>
      <c r="O100" s="31"/>
    </row>
    <row r="101" spans="1:15" s="1" customFormat="1" ht="21" customHeight="1" x14ac:dyDescent="0.2">
      <c r="A101" s="22">
        <v>90</v>
      </c>
      <c r="B101" s="9" t="s">
        <v>11</v>
      </c>
      <c r="C101" s="9" t="s">
        <v>123</v>
      </c>
      <c r="D101" s="9" t="s">
        <v>230</v>
      </c>
      <c r="E101" s="9" t="s">
        <v>162</v>
      </c>
      <c r="F101" s="9" t="s">
        <v>47</v>
      </c>
      <c r="G101" s="9" t="s">
        <v>121</v>
      </c>
      <c r="H101" s="24" t="s">
        <v>14</v>
      </c>
      <c r="I101" s="42" t="s">
        <v>232</v>
      </c>
      <c r="J101" s="49">
        <f>J102</f>
        <v>2066.5300000000002</v>
      </c>
      <c r="K101" s="49">
        <f>K102</f>
        <v>2066.5300000000002</v>
      </c>
      <c r="L101" s="18">
        <f t="shared" si="6"/>
        <v>100</v>
      </c>
      <c r="M101" s="31"/>
      <c r="N101" s="31"/>
      <c r="O101" s="31"/>
    </row>
    <row r="102" spans="1:15" s="1" customFormat="1" ht="79.5" customHeight="1" x14ac:dyDescent="0.2">
      <c r="A102" s="22">
        <v>91</v>
      </c>
      <c r="B102" s="9" t="s">
        <v>11</v>
      </c>
      <c r="C102" s="9" t="s">
        <v>123</v>
      </c>
      <c r="D102" s="9" t="s">
        <v>230</v>
      </c>
      <c r="E102" s="9" t="s">
        <v>162</v>
      </c>
      <c r="F102" s="9" t="s">
        <v>113</v>
      </c>
      <c r="G102" s="9" t="s">
        <v>121</v>
      </c>
      <c r="H102" s="24" t="s">
        <v>14</v>
      </c>
      <c r="I102" s="42" t="s">
        <v>231</v>
      </c>
      <c r="J102" s="49">
        <v>2066.5300000000002</v>
      </c>
      <c r="K102" s="49">
        <v>2066.5300000000002</v>
      </c>
      <c r="L102" s="18">
        <f t="shared" si="6"/>
        <v>100</v>
      </c>
      <c r="M102" s="31"/>
      <c r="N102" s="31"/>
      <c r="O102" s="31"/>
    </row>
    <row r="103" spans="1:15" s="1" customFormat="1" ht="16.5" customHeight="1" x14ac:dyDescent="0.2">
      <c r="A103" s="22">
        <v>92</v>
      </c>
      <c r="B103" s="9" t="s">
        <v>11</v>
      </c>
      <c r="C103" s="9" t="s">
        <v>123</v>
      </c>
      <c r="D103" s="9" t="s">
        <v>139</v>
      </c>
      <c r="E103" s="9" t="s">
        <v>233</v>
      </c>
      <c r="F103" s="9" t="s">
        <v>47</v>
      </c>
      <c r="G103" s="9" t="s">
        <v>121</v>
      </c>
      <c r="H103" s="24" t="s">
        <v>14</v>
      </c>
      <c r="I103" s="43" t="s">
        <v>235</v>
      </c>
      <c r="J103" s="57">
        <f>J104</f>
        <v>217</v>
      </c>
      <c r="K103" s="49">
        <f>K104</f>
        <v>217</v>
      </c>
      <c r="L103" s="18">
        <v>100</v>
      </c>
      <c r="M103" s="31"/>
      <c r="N103" s="31"/>
      <c r="O103" s="31"/>
    </row>
    <row r="104" spans="1:15" s="1" customFormat="1" ht="45" x14ac:dyDescent="0.2">
      <c r="A104" s="22">
        <v>93</v>
      </c>
      <c r="B104" s="9" t="s">
        <v>11</v>
      </c>
      <c r="C104" s="9" t="s">
        <v>123</v>
      </c>
      <c r="D104" s="9" t="s">
        <v>139</v>
      </c>
      <c r="E104" s="9" t="s">
        <v>233</v>
      </c>
      <c r="F104" s="9" t="s">
        <v>113</v>
      </c>
      <c r="G104" s="9" t="s">
        <v>121</v>
      </c>
      <c r="H104" s="24" t="s">
        <v>14</v>
      </c>
      <c r="I104" s="43" t="s">
        <v>234</v>
      </c>
      <c r="J104" s="57">
        <v>217</v>
      </c>
      <c r="K104" s="49">
        <v>217</v>
      </c>
      <c r="L104" s="18">
        <v>100</v>
      </c>
      <c r="M104" s="31"/>
      <c r="N104" s="31"/>
      <c r="O104" s="31"/>
    </row>
    <row r="105" spans="1:15" s="1" customFormat="1" ht="15.75" x14ac:dyDescent="0.2">
      <c r="A105" s="22">
        <v>94</v>
      </c>
      <c r="B105" s="9" t="s">
        <v>11</v>
      </c>
      <c r="C105" s="9" t="s">
        <v>123</v>
      </c>
      <c r="D105" s="9" t="s">
        <v>236</v>
      </c>
      <c r="E105" s="9" t="s">
        <v>12</v>
      </c>
      <c r="F105" s="9" t="s">
        <v>47</v>
      </c>
      <c r="G105" s="9" t="s">
        <v>121</v>
      </c>
      <c r="H105" s="24" t="s">
        <v>14</v>
      </c>
      <c r="I105" s="42" t="s">
        <v>30</v>
      </c>
      <c r="J105" s="49">
        <f t="shared" ref="J105:K105" si="8">J106</f>
        <v>73488.739999999991</v>
      </c>
      <c r="K105" s="49">
        <f t="shared" si="8"/>
        <v>73334.450000000012</v>
      </c>
      <c r="L105" s="18">
        <f t="shared" si="6"/>
        <v>99.790049468803005</v>
      </c>
      <c r="M105" s="31"/>
      <c r="N105" s="31"/>
      <c r="O105" s="31"/>
    </row>
    <row r="106" spans="1:15" s="1" customFormat="1" ht="15.75" x14ac:dyDescent="0.2">
      <c r="A106" s="22">
        <v>95</v>
      </c>
      <c r="B106" s="9" t="s">
        <v>11</v>
      </c>
      <c r="C106" s="9" t="s">
        <v>123</v>
      </c>
      <c r="D106" s="9" t="s">
        <v>236</v>
      </c>
      <c r="E106" s="9" t="s">
        <v>12</v>
      </c>
      <c r="F106" s="9" t="s">
        <v>113</v>
      </c>
      <c r="G106" s="9" t="s">
        <v>121</v>
      </c>
      <c r="H106" s="24" t="s">
        <v>14</v>
      </c>
      <c r="I106" s="42" t="s">
        <v>24</v>
      </c>
      <c r="J106" s="49">
        <f>SUM(J107:J130)</f>
        <v>73488.739999999991</v>
      </c>
      <c r="K106" s="49">
        <f>SUM(K107:K130)</f>
        <v>73334.450000000012</v>
      </c>
      <c r="L106" s="18">
        <f t="shared" si="6"/>
        <v>99.790049468803005</v>
      </c>
      <c r="M106" s="31"/>
      <c r="N106" s="31"/>
      <c r="O106" s="31"/>
    </row>
    <row r="107" spans="1:15" s="1" customFormat="1" ht="60" x14ac:dyDescent="0.2">
      <c r="A107" s="22">
        <v>96</v>
      </c>
      <c r="B107" s="9" t="s">
        <v>11</v>
      </c>
      <c r="C107" s="9" t="s">
        <v>123</v>
      </c>
      <c r="D107" s="9" t="s">
        <v>236</v>
      </c>
      <c r="E107" s="9" t="s">
        <v>12</v>
      </c>
      <c r="F107" s="9" t="s">
        <v>113</v>
      </c>
      <c r="G107" s="9" t="s">
        <v>159</v>
      </c>
      <c r="H107" s="24" t="s">
        <v>14</v>
      </c>
      <c r="I107" s="8" t="s">
        <v>237</v>
      </c>
      <c r="J107" s="49">
        <v>2650</v>
      </c>
      <c r="K107" s="49">
        <v>2650</v>
      </c>
      <c r="L107" s="18">
        <v>100</v>
      </c>
      <c r="M107" s="31"/>
      <c r="N107" s="31"/>
      <c r="O107" s="31"/>
    </row>
    <row r="108" spans="1:15" s="1" customFormat="1" ht="75" x14ac:dyDescent="0.2">
      <c r="A108" s="22">
        <v>97</v>
      </c>
      <c r="B108" s="9" t="s">
        <v>11</v>
      </c>
      <c r="C108" s="9" t="s">
        <v>123</v>
      </c>
      <c r="D108" s="9" t="s">
        <v>236</v>
      </c>
      <c r="E108" s="9" t="s">
        <v>12</v>
      </c>
      <c r="F108" s="9" t="s">
        <v>113</v>
      </c>
      <c r="G108" s="9" t="s">
        <v>160</v>
      </c>
      <c r="H108" s="24" t="s">
        <v>14</v>
      </c>
      <c r="I108" s="42" t="s">
        <v>238</v>
      </c>
      <c r="J108" s="49">
        <v>291.39999999999998</v>
      </c>
      <c r="K108" s="49">
        <v>291.39999999999998</v>
      </c>
      <c r="L108" s="18">
        <v>100</v>
      </c>
      <c r="M108" s="31"/>
      <c r="N108" s="31"/>
      <c r="O108" s="31"/>
    </row>
    <row r="109" spans="1:15" s="1" customFormat="1" ht="75" x14ac:dyDescent="0.2">
      <c r="A109" s="22">
        <v>98</v>
      </c>
      <c r="B109" s="9" t="s">
        <v>11</v>
      </c>
      <c r="C109" s="9" t="s">
        <v>123</v>
      </c>
      <c r="D109" s="9" t="s">
        <v>236</v>
      </c>
      <c r="E109" s="9" t="s">
        <v>12</v>
      </c>
      <c r="F109" s="9" t="s">
        <v>113</v>
      </c>
      <c r="G109" s="9" t="s">
        <v>239</v>
      </c>
      <c r="H109" s="24" t="s">
        <v>14</v>
      </c>
      <c r="I109" s="45" t="s">
        <v>240</v>
      </c>
      <c r="J109" s="49">
        <v>114.6</v>
      </c>
      <c r="K109" s="49">
        <v>114.6</v>
      </c>
      <c r="L109" s="18">
        <f>K109*100/J109</f>
        <v>100</v>
      </c>
      <c r="M109" s="31"/>
      <c r="N109" s="31"/>
      <c r="O109" s="31"/>
    </row>
    <row r="110" spans="1:15" s="1" customFormat="1" ht="65.25" customHeight="1" x14ac:dyDescent="0.2">
      <c r="A110" s="22">
        <v>99</v>
      </c>
      <c r="B110" s="9" t="s">
        <v>11</v>
      </c>
      <c r="C110" s="9" t="s">
        <v>123</v>
      </c>
      <c r="D110" s="9" t="s">
        <v>236</v>
      </c>
      <c r="E110" s="9" t="s">
        <v>12</v>
      </c>
      <c r="F110" s="9" t="s">
        <v>113</v>
      </c>
      <c r="G110" s="9" t="s">
        <v>241</v>
      </c>
      <c r="H110" s="24" t="s">
        <v>14</v>
      </c>
      <c r="I110" s="45" t="s">
        <v>242</v>
      </c>
      <c r="J110" s="49">
        <v>60.5</v>
      </c>
      <c r="K110" s="49">
        <v>60.5</v>
      </c>
      <c r="L110" s="18">
        <f t="shared" ref="L110:L113" si="9">K110*100/J110</f>
        <v>100</v>
      </c>
      <c r="M110" s="31"/>
      <c r="N110" s="31"/>
      <c r="O110" s="31"/>
    </row>
    <row r="111" spans="1:15" s="1" customFormat="1" ht="48.75" customHeight="1" x14ac:dyDescent="0.2">
      <c r="A111" s="22">
        <v>100</v>
      </c>
      <c r="B111" s="9" t="s">
        <v>11</v>
      </c>
      <c r="C111" s="9" t="s">
        <v>123</v>
      </c>
      <c r="D111" s="9" t="s">
        <v>236</v>
      </c>
      <c r="E111" s="9" t="s">
        <v>12</v>
      </c>
      <c r="F111" s="9" t="s">
        <v>113</v>
      </c>
      <c r="G111" s="9" t="s">
        <v>243</v>
      </c>
      <c r="H111" s="24" t="s">
        <v>14</v>
      </c>
      <c r="I111" s="45" t="s">
        <v>244</v>
      </c>
      <c r="J111" s="49">
        <v>440</v>
      </c>
      <c r="K111" s="49">
        <v>440</v>
      </c>
      <c r="L111" s="18">
        <f t="shared" si="9"/>
        <v>100</v>
      </c>
      <c r="M111" s="31"/>
      <c r="N111" s="31"/>
      <c r="O111" s="31"/>
    </row>
    <row r="112" spans="1:15" s="1" customFormat="1" ht="93" customHeight="1" x14ac:dyDescent="0.2">
      <c r="A112" s="22">
        <v>101</v>
      </c>
      <c r="B112" s="9" t="s">
        <v>11</v>
      </c>
      <c r="C112" s="9" t="s">
        <v>123</v>
      </c>
      <c r="D112" s="9" t="s">
        <v>236</v>
      </c>
      <c r="E112" s="9" t="s">
        <v>12</v>
      </c>
      <c r="F112" s="9" t="s">
        <v>113</v>
      </c>
      <c r="G112" s="9" t="s">
        <v>245</v>
      </c>
      <c r="H112" s="24" t="s">
        <v>14</v>
      </c>
      <c r="I112" s="45" t="s">
        <v>246</v>
      </c>
      <c r="J112" s="49">
        <v>89.4</v>
      </c>
      <c r="K112" s="49">
        <v>89.4</v>
      </c>
      <c r="L112" s="18">
        <f t="shared" si="9"/>
        <v>100</v>
      </c>
      <c r="M112" s="31"/>
      <c r="N112" s="31"/>
      <c r="O112" s="31"/>
    </row>
    <row r="113" spans="1:15" s="1" customFormat="1" ht="63.75" customHeight="1" x14ac:dyDescent="0.2">
      <c r="A113" s="22">
        <v>102</v>
      </c>
      <c r="B113" s="9" t="s">
        <v>11</v>
      </c>
      <c r="C113" s="9" t="s">
        <v>123</v>
      </c>
      <c r="D113" s="9" t="s">
        <v>236</v>
      </c>
      <c r="E113" s="9" t="s">
        <v>12</v>
      </c>
      <c r="F113" s="9" t="s">
        <v>113</v>
      </c>
      <c r="G113" s="9" t="s">
        <v>247</v>
      </c>
      <c r="H113" s="24" t="s">
        <v>14</v>
      </c>
      <c r="I113" s="45" t="s">
        <v>248</v>
      </c>
      <c r="J113" s="49">
        <v>5082.5</v>
      </c>
      <c r="K113" s="49">
        <v>5082.5</v>
      </c>
      <c r="L113" s="18">
        <f t="shared" si="9"/>
        <v>100</v>
      </c>
      <c r="M113" s="31"/>
      <c r="N113" s="31"/>
      <c r="O113" s="31"/>
    </row>
    <row r="114" spans="1:15" s="1" customFormat="1" ht="60" x14ac:dyDescent="0.2">
      <c r="A114" s="22">
        <v>103</v>
      </c>
      <c r="B114" s="9" t="s">
        <v>11</v>
      </c>
      <c r="C114" s="9" t="s">
        <v>123</v>
      </c>
      <c r="D114" s="9" t="s">
        <v>236</v>
      </c>
      <c r="E114" s="9" t="s">
        <v>12</v>
      </c>
      <c r="F114" s="9" t="s">
        <v>113</v>
      </c>
      <c r="G114" s="9" t="s">
        <v>183</v>
      </c>
      <c r="H114" s="24" t="s">
        <v>14</v>
      </c>
      <c r="I114" s="45" t="s">
        <v>189</v>
      </c>
      <c r="J114" s="49">
        <v>1234.5</v>
      </c>
      <c r="K114" s="49">
        <v>1234.4100000000001</v>
      </c>
      <c r="L114" s="18">
        <v>100</v>
      </c>
      <c r="M114" s="31"/>
      <c r="N114" s="31"/>
      <c r="O114" s="31"/>
    </row>
    <row r="115" spans="1:15" s="1" customFormat="1" ht="75" x14ac:dyDescent="0.2">
      <c r="A115" s="22">
        <v>104</v>
      </c>
      <c r="B115" s="9" t="s">
        <v>11</v>
      </c>
      <c r="C115" s="9" t="s">
        <v>123</v>
      </c>
      <c r="D115" s="9" t="s">
        <v>236</v>
      </c>
      <c r="E115" s="9" t="s">
        <v>12</v>
      </c>
      <c r="F115" s="9" t="s">
        <v>113</v>
      </c>
      <c r="G115" s="9" t="s">
        <v>184</v>
      </c>
      <c r="H115" s="24" t="s">
        <v>14</v>
      </c>
      <c r="I115" s="45" t="s">
        <v>190</v>
      </c>
      <c r="J115" s="49">
        <v>1.86</v>
      </c>
      <c r="K115" s="49">
        <v>1.86</v>
      </c>
      <c r="L115" s="18">
        <v>100</v>
      </c>
      <c r="M115" s="31"/>
      <c r="N115" s="31"/>
      <c r="O115" s="31"/>
    </row>
    <row r="116" spans="1:15" s="1" customFormat="1" ht="75" x14ac:dyDescent="0.2">
      <c r="A116" s="22">
        <v>105</v>
      </c>
      <c r="B116" s="9" t="s">
        <v>11</v>
      </c>
      <c r="C116" s="9" t="s">
        <v>123</v>
      </c>
      <c r="D116" s="9" t="s">
        <v>236</v>
      </c>
      <c r="E116" s="9" t="s">
        <v>12</v>
      </c>
      <c r="F116" s="9" t="s">
        <v>113</v>
      </c>
      <c r="G116" s="9" t="s">
        <v>185</v>
      </c>
      <c r="H116" s="24" t="s">
        <v>14</v>
      </c>
      <c r="I116" s="45" t="s">
        <v>191</v>
      </c>
      <c r="J116" s="49">
        <v>163.1</v>
      </c>
      <c r="K116" s="49">
        <v>163.1</v>
      </c>
      <c r="L116" s="18">
        <v>100</v>
      </c>
      <c r="M116" s="31"/>
      <c r="N116" s="31"/>
      <c r="O116" s="31"/>
    </row>
    <row r="117" spans="1:15" s="1" customFormat="1" ht="90" x14ac:dyDescent="0.2">
      <c r="A117" s="22">
        <v>106</v>
      </c>
      <c r="B117" s="9" t="s">
        <v>11</v>
      </c>
      <c r="C117" s="9" t="s">
        <v>123</v>
      </c>
      <c r="D117" s="9" t="s">
        <v>236</v>
      </c>
      <c r="E117" s="9" t="s">
        <v>12</v>
      </c>
      <c r="F117" s="9" t="s">
        <v>113</v>
      </c>
      <c r="G117" s="9" t="s">
        <v>186</v>
      </c>
      <c r="H117" s="24" t="s">
        <v>14</v>
      </c>
      <c r="I117" s="45" t="s">
        <v>192</v>
      </c>
      <c r="J117" s="49">
        <v>839.2</v>
      </c>
      <c r="K117" s="49">
        <v>839.2</v>
      </c>
      <c r="L117" s="18">
        <v>100</v>
      </c>
      <c r="M117" s="31"/>
      <c r="N117" s="31"/>
      <c r="O117" s="31"/>
    </row>
    <row r="118" spans="1:15" s="1" customFormat="1" ht="64.5" customHeight="1" x14ac:dyDescent="0.2">
      <c r="A118" s="22">
        <v>107</v>
      </c>
      <c r="B118" s="9" t="s">
        <v>11</v>
      </c>
      <c r="C118" s="9" t="s">
        <v>123</v>
      </c>
      <c r="D118" s="9" t="s">
        <v>236</v>
      </c>
      <c r="E118" s="9" t="s">
        <v>12</v>
      </c>
      <c r="F118" s="9" t="s">
        <v>113</v>
      </c>
      <c r="G118" s="9" t="s">
        <v>249</v>
      </c>
      <c r="H118" s="24" t="s">
        <v>14</v>
      </c>
      <c r="I118" s="45" t="s">
        <v>250</v>
      </c>
      <c r="J118" s="49">
        <v>500</v>
      </c>
      <c r="K118" s="49">
        <v>500</v>
      </c>
      <c r="L118" s="18">
        <v>100</v>
      </c>
      <c r="M118" s="31"/>
      <c r="N118" s="31"/>
      <c r="O118" s="31"/>
    </row>
    <row r="119" spans="1:15" s="1" customFormat="1" ht="78" customHeight="1" x14ac:dyDescent="0.2">
      <c r="A119" s="22">
        <v>108</v>
      </c>
      <c r="B119" s="9" t="s">
        <v>11</v>
      </c>
      <c r="C119" s="9" t="s">
        <v>123</v>
      </c>
      <c r="D119" s="9" t="s">
        <v>236</v>
      </c>
      <c r="E119" s="9" t="s">
        <v>12</v>
      </c>
      <c r="F119" s="9" t="s">
        <v>113</v>
      </c>
      <c r="G119" s="9" t="s">
        <v>251</v>
      </c>
      <c r="H119" s="24" t="s">
        <v>14</v>
      </c>
      <c r="I119" s="46" t="s">
        <v>252</v>
      </c>
      <c r="J119" s="49">
        <v>4637</v>
      </c>
      <c r="K119" s="49">
        <v>4637</v>
      </c>
      <c r="L119" s="18">
        <v>100</v>
      </c>
      <c r="M119" s="31"/>
      <c r="N119" s="31"/>
      <c r="O119" s="31"/>
    </row>
    <row r="120" spans="1:15" s="1" customFormat="1" ht="75" x14ac:dyDescent="0.2">
      <c r="A120" s="22">
        <v>109</v>
      </c>
      <c r="B120" s="9" t="s">
        <v>11</v>
      </c>
      <c r="C120" s="9" t="s">
        <v>123</v>
      </c>
      <c r="D120" s="9" t="s">
        <v>236</v>
      </c>
      <c r="E120" s="9" t="s">
        <v>12</v>
      </c>
      <c r="F120" s="9" t="s">
        <v>113</v>
      </c>
      <c r="G120" s="9" t="s">
        <v>151</v>
      </c>
      <c r="H120" s="24" t="s">
        <v>14</v>
      </c>
      <c r="I120" s="45" t="s">
        <v>152</v>
      </c>
      <c r="J120" s="49">
        <v>209.3</v>
      </c>
      <c r="K120" s="49">
        <v>209.3</v>
      </c>
      <c r="L120" s="18">
        <v>100</v>
      </c>
      <c r="M120" s="31"/>
      <c r="N120" s="31"/>
      <c r="O120" s="31"/>
    </row>
    <row r="121" spans="1:15" s="1" customFormat="1" ht="60" x14ac:dyDescent="0.2">
      <c r="A121" s="22">
        <v>110</v>
      </c>
      <c r="B121" s="9" t="s">
        <v>11</v>
      </c>
      <c r="C121" s="9" t="s">
        <v>123</v>
      </c>
      <c r="D121" s="9" t="s">
        <v>236</v>
      </c>
      <c r="E121" s="9" t="s">
        <v>12</v>
      </c>
      <c r="F121" s="9" t="s">
        <v>113</v>
      </c>
      <c r="G121" s="9" t="s">
        <v>253</v>
      </c>
      <c r="H121" s="24" t="s">
        <v>14</v>
      </c>
      <c r="I121" s="45" t="s">
        <v>255</v>
      </c>
      <c r="J121" s="49">
        <v>2266.0300000000002</v>
      </c>
      <c r="K121" s="49">
        <v>2266.0300000000002</v>
      </c>
      <c r="L121" s="18">
        <v>100</v>
      </c>
      <c r="M121" s="31"/>
      <c r="N121" s="31"/>
      <c r="O121" s="31"/>
    </row>
    <row r="122" spans="1:15" s="1" customFormat="1" ht="60" x14ac:dyDescent="0.2">
      <c r="A122" s="22">
        <v>111</v>
      </c>
      <c r="B122" s="9" t="s">
        <v>11</v>
      </c>
      <c r="C122" s="9" t="s">
        <v>123</v>
      </c>
      <c r="D122" s="9" t="s">
        <v>236</v>
      </c>
      <c r="E122" s="9" t="s">
        <v>12</v>
      </c>
      <c r="F122" s="9" t="s">
        <v>113</v>
      </c>
      <c r="G122" s="9" t="s">
        <v>254</v>
      </c>
      <c r="H122" s="24" t="s">
        <v>14</v>
      </c>
      <c r="I122" s="45" t="s">
        <v>256</v>
      </c>
      <c r="J122" s="49">
        <v>6304</v>
      </c>
      <c r="K122" s="49">
        <v>6304</v>
      </c>
      <c r="L122" s="18">
        <v>100</v>
      </c>
      <c r="M122" s="31"/>
      <c r="N122" s="31"/>
      <c r="O122" s="31"/>
    </row>
    <row r="123" spans="1:15" s="1" customFormat="1" ht="87.75" customHeight="1" x14ac:dyDescent="0.25">
      <c r="A123" s="22">
        <v>112</v>
      </c>
      <c r="B123" s="9" t="s">
        <v>11</v>
      </c>
      <c r="C123" s="9" t="s">
        <v>123</v>
      </c>
      <c r="D123" s="9" t="s">
        <v>236</v>
      </c>
      <c r="E123" s="9" t="s">
        <v>12</v>
      </c>
      <c r="F123" s="9" t="s">
        <v>113</v>
      </c>
      <c r="G123" s="9" t="s">
        <v>60</v>
      </c>
      <c r="H123" s="24" t="s">
        <v>14</v>
      </c>
      <c r="I123" s="40" t="s">
        <v>193</v>
      </c>
      <c r="J123" s="49">
        <v>36797.300000000003</v>
      </c>
      <c r="K123" s="49">
        <v>36797.300000000003</v>
      </c>
      <c r="L123" s="18">
        <v>100</v>
      </c>
      <c r="M123" s="31"/>
      <c r="N123" s="31"/>
      <c r="O123" s="31"/>
    </row>
    <row r="124" spans="1:15" s="1" customFormat="1" ht="90.75" customHeight="1" x14ac:dyDescent="0.25">
      <c r="A124" s="22">
        <v>113</v>
      </c>
      <c r="B124" s="9" t="s">
        <v>11</v>
      </c>
      <c r="C124" s="9" t="s">
        <v>123</v>
      </c>
      <c r="D124" s="9" t="s">
        <v>236</v>
      </c>
      <c r="E124" s="9" t="s">
        <v>12</v>
      </c>
      <c r="F124" s="9" t="s">
        <v>113</v>
      </c>
      <c r="G124" s="9" t="s">
        <v>187</v>
      </c>
      <c r="H124" s="24" t="s">
        <v>14</v>
      </c>
      <c r="I124" s="40" t="s">
        <v>194</v>
      </c>
      <c r="J124" s="49">
        <v>70.39</v>
      </c>
      <c r="K124" s="49">
        <v>70.39</v>
      </c>
      <c r="L124" s="18">
        <v>100</v>
      </c>
      <c r="M124" s="31"/>
      <c r="N124" s="31"/>
      <c r="O124" s="31"/>
    </row>
    <row r="125" spans="1:15" s="1" customFormat="1" ht="60" customHeight="1" x14ac:dyDescent="0.25">
      <c r="A125" s="22">
        <v>114</v>
      </c>
      <c r="B125" s="9" t="s">
        <v>11</v>
      </c>
      <c r="C125" s="9" t="s">
        <v>123</v>
      </c>
      <c r="D125" s="9" t="s">
        <v>236</v>
      </c>
      <c r="E125" s="9" t="s">
        <v>12</v>
      </c>
      <c r="F125" s="9" t="s">
        <v>113</v>
      </c>
      <c r="G125" s="9" t="s">
        <v>188</v>
      </c>
      <c r="H125" s="24" t="s">
        <v>14</v>
      </c>
      <c r="I125" s="40" t="s">
        <v>195</v>
      </c>
      <c r="J125" s="49">
        <v>870.1</v>
      </c>
      <c r="K125" s="49">
        <v>870.1</v>
      </c>
      <c r="L125" s="18">
        <v>100</v>
      </c>
      <c r="M125" s="31"/>
      <c r="N125" s="31"/>
      <c r="O125" s="31"/>
    </row>
    <row r="126" spans="1:15" s="1" customFormat="1" ht="168.75" customHeight="1" x14ac:dyDescent="0.25">
      <c r="A126" s="22">
        <v>115</v>
      </c>
      <c r="B126" s="9" t="s">
        <v>11</v>
      </c>
      <c r="C126" s="9" t="s">
        <v>123</v>
      </c>
      <c r="D126" s="9" t="s">
        <v>236</v>
      </c>
      <c r="E126" s="9" t="s">
        <v>12</v>
      </c>
      <c r="F126" s="9" t="s">
        <v>113</v>
      </c>
      <c r="G126" s="9" t="s">
        <v>163</v>
      </c>
      <c r="H126" s="24" t="s">
        <v>14</v>
      </c>
      <c r="I126" s="40" t="s">
        <v>196</v>
      </c>
      <c r="J126" s="49">
        <v>3100</v>
      </c>
      <c r="K126" s="49">
        <v>3073.66</v>
      </c>
      <c r="L126" s="18">
        <f>K126*100/J126</f>
        <v>99.150322580645167</v>
      </c>
      <c r="M126" s="31"/>
      <c r="N126" s="31"/>
      <c r="O126" s="31"/>
    </row>
    <row r="127" spans="1:15" s="1" customFormat="1" ht="75" x14ac:dyDescent="0.25">
      <c r="A127" s="22">
        <v>116</v>
      </c>
      <c r="B127" s="9" t="s">
        <v>11</v>
      </c>
      <c r="C127" s="9" t="s">
        <v>123</v>
      </c>
      <c r="D127" s="9" t="s">
        <v>236</v>
      </c>
      <c r="E127" s="9" t="s">
        <v>12</v>
      </c>
      <c r="F127" s="9" t="s">
        <v>113</v>
      </c>
      <c r="G127" s="9" t="s">
        <v>257</v>
      </c>
      <c r="H127" s="24" t="s">
        <v>14</v>
      </c>
      <c r="I127" s="40" t="s">
        <v>258</v>
      </c>
      <c r="J127" s="49">
        <v>4825.2</v>
      </c>
      <c r="K127" s="49">
        <v>4725</v>
      </c>
      <c r="L127" s="18">
        <f>K127*100/J127</f>
        <v>97.923402138771451</v>
      </c>
      <c r="M127" s="31"/>
      <c r="N127" s="31"/>
      <c r="O127" s="31"/>
    </row>
    <row r="128" spans="1:15" s="1" customFormat="1" ht="75" x14ac:dyDescent="0.25">
      <c r="A128" s="22">
        <v>117</v>
      </c>
      <c r="B128" s="9" t="s">
        <v>11</v>
      </c>
      <c r="C128" s="9" t="s">
        <v>123</v>
      </c>
      <c r="D128" s="9" t="s">
        <v>236</v>
      </c>
      <c r="E128" s="9" t="s">
        <v>12</v>
      </c>
      <c r="F128" s="9" t="s">
        <v>113</v>
      </c>
      <c r="G128" s="9" t="s">
        <v>259</v>
      </c>
      <c r="H128" s="24" t="s">
        <v>14</v>
      </c>
      <c r="I128" s="40" t="s">
        <v>260</v>
      </c>
      <c r="J128" s="49">
        <v>1000</v>
      </c>
      <c r="K128" s="49">
        <v>1000</v>
      </c>
      <c r="L128" s="18">
        <f t="shared" ref="L128:L130" si="10">K128*100/J128</f>
        <v>100</v>
      </c>
      <c r="M128" s="31"/>
      <c r="N128" s="31"/>
      <c r="O128" s="31"/>
    </row>
    <row r="129" spans="1:15" s="1" customFormat="1" ht="75" x14ac:dyDescent="0.25">
      <c r="A129" s="22">
        <v>118</v>
      </c>
      <c r="B129" s="9" t="s">
        <v>11</v>
      </c>
      <c r="C129" s="9" t="s">
        <v>123</v>
      </c>
      <c r="D129" s="9" t="s">
        <v>236</v>
      </c>
      <c r="E129" s="9" t="s">
        <v>12</v>
      </c>
      <c r="F129" s="9" t="s">
        <v>113</v>
      </c>
      <c r="G129" s="9" t="s">
        <v>261</v>
      </c>
      <c r="H129" s="24" t="s">
        <v>14</v>
      </c>
      <c r="I129" s="40" t="s">
        <v>263</v>
      </c>
      <c r="J129" s="49">
        <v>777.76</v>
      </c>
      <c r="K129" s="49">
        <v>750.13</v>
      </c>
      <c r="L129" s="18">
        <f t="shared" si="10"/>
        <v>96.447490228348073</v>
      </c>
      <c r="M129" s="31"/>
      <c r="N129" s="31"/>
      <c r="O129" s="31"/>
    </row>
    <row r="130" spans="1:15" s="1" customFormat="1" ht="90" x14ac:dyDescent="0.25">
      <c r="A130" s="22">
        <v>119</v>
      </c>
      <c r="B130" s="9" t="s">
        <v>11</v>
      </c>
      <c r="C130" s="9" t="s">
        <v>123</v>
      </c>
      <c r="D130" s="9" t="s">
        <v>236</v>
      </c>
      <c r="E130" s="9" t="s">
        <v>12</v>
      </c>
      <c r="F130" s="9" t="s">
        <v>113</v>
      </c>
      <c r="G130" s="9" t="s">
        <v>262</v>
      </c>
      <c r="H130" s="24" t="s">
        <v>14</v>
      </c>
      <c r="I130" s="40" t="s">
        <v>264</v>
      </c>
      <c r="J130" s="49">
        <v>1164.5999999999999</v>
      </c>
      <c r="K130" s="49">
        <v>1164.57</v>
      </c>
      <c r="L130" s="18">
        <f t="shared" si="10"/>
        <v>99.997424008243186</v>
      </c>
      <c r="M130" s="31"/>
      <c r="N130" s="31"/>
      <c r="O130" s="31"/>
    </row>
    <row r="131" spans="1:15" s="1" customFormat="1" ht="21.75" customHeight="1" x14ac:dyDescent="0.2">
      <c r="A131" s="22">
        <v>120</v>
      </c>
      <c r="B131" s="9" t="s">
        <v>11</v>
      </c>
      <c r="C131" s="9" t="s">
        <v>123</v>
      </c>
      <c r="D131" s="9" t="s">
        <v>168</v>
      </c>
      <c r="E131" s="9" t="s">
        <v>145</v>
      </c>
      <c r="F131" s="9" t="s">
        <v>47</v>
      </c>
      <c r="G131" s="9" t="s">
        <v>121</v>
      </c>
      <c r="H131" s="24" t="s">
        <v>14</v>
      </c>
      <c r="I131" s="47" t="s">
        <v>265</v>
      </c>
      <c r="J131" s="49">
        <f>J132+J150+J154+J156+J152</f>
        <v>174438.8</v>
      </c>
      <c r="K131" s="49">
        <f>K132+K150+K154+K156+K152</f>
        <v>174215.53999999998</v>
      </c>
      <c r="L131" s="18">
        <f t="shared" ref="L131" si="11">K131/J131*100</f>
        <v>99.872012419255341</v>
      </c>
      <c r="M131" s="31"/>
      <c r="N131" s="31"/>
      <c r="O131" s="31"/>
    </row>
    <row r="132" spans="1:15" s="1" customFormat="1" ht="30" x14ac:dyDescent="0.2">
      <c r="A132" s="22">
        <v>121</v>
      </c>
      <c r="B132" s="9" t="s">
        <v>11</v>
      </c>
      <c r="C132" s="9" t="s">
        <v>123</v>
      </c>
      <c r="D132" s="9" t="s">
        <v>168</v>
      </c>
      <c r="E132" s="9" t="s">
        <v>15</v>
      </c>
      <c r="F132" s="9" t="s">
        <v>47</v>
      </c>
      <c r="G132" s="9" t="s">
        <v>121</v>
      </c>
      <c r="H132" s="24" t="s">
        <v>14</v>
      </c>
      <c r="I132" s="42" t="s">
        <v>28</v>
      </c>
      <c r="J132" s="49">
        <f>J133</f>
        <v>144013</v>
      </c>
      <c r="K132" s="49">
        <f>K133</f>
        <v>144258.18</v>
      </c>
      <c r="L132" s="18">
        <f>K132*100/J132</f>
        <v>100.17024851923091</v>
      </c>
      <c r="M132" s="31"/>
      <c r="N132" s="31"/>
      <c r="O132" s="31"/>
    </row>
    <row r="133" spans="1:15" s="1" customFormat="1" ht="30" x14ac:dyDescent="0.2">
      <c r="A133" s="22">
        <v>122</v>
      </c>
      <c r="B133" s="9" t="s">
        <v>11</v>
      </c>
      <c r="C133" s="9" t="s">
        <v>123</v>
      </c>
      <c r="D133" s="9" t="s">
        <v>168</v>
      </c>
      <c r="E133" s="9" t="s">
        <v>15</v>
      </c>
      <c r="F133" s="9" t="s">
        <v>113</v>
      </c>
      <c r="G133" s="9" t="s">
        <v>121</v>
      </c>
      <c r="H133" s="24" t="s">
        <v>14</v>
      </c>
      <c r="I133" s="42" t="s">
        <v>29</v>
      </c>
      <c r="J133" s="49">
        <f>J134+J135+J136+J137+J138+J139+J140+J141+J142+J143+J144+J145+J146+J147+J148+J149</f>
        <v>144013</v>
      </c>
      <c r="K133" s="49">
        <f>K134+K135+K136+K137+K138+K139+K140+K141+K142+K143+K144+K145+K146+K147+K148+K149</f>
        <v>144258.18</v>
      </c>
      <c r="L133" s="18">
        <f>K133*100/J133</f>
        <v>100.17024851923091</v>
      </c>
      <c r="M133" s="31"/>
      <c r="N133" s="31"/>
      <c r="O133" s="31"/>
    </row>
    <row r="134" spans="1:15" s="1" customFormat="1" ht="105.75" customHeight="1" x14ac:dyDescent="0.2">
      <c r="A134" s="22">
        <v>123</v>
      </c>
      <c r="B134" s="9" t="s">
        <v>11</v>
      </c>
      <c r="C134" s="9" t="s">
        <v>123</v>
      </c>
      <c r="D134" s="9" t="s">
        <v>168</v>
      </c>
      <c r="E134" s="9" t="s">
        <v>15</v>
      </c>
      <c r="F134" s="9" t="s">
        <v>113</v>
      </c>
      <c r="G134" s="9" t="s">
        <v>61</v>
      </c>
      <c r="H134" s="24" t="s">
        <v>14</v>
      </c>
      <c r="I134" s="42" t="s">
        <v>266</v>
      </c>
      <c r="J134" s="49">
        <v>14498.9</v>
      </c>
      <c r="K134" s="49">
        <v>14782.5</v>
      </c>
      <c r="L134" s="18">
        <f>K134*100/J134</f>
        <v>101.95601045596563</v>
      </c>
      <c r="M134" s="31"/>
      <c r="N134" s="31"/>
      <c r="O134" s="31"/>
    </row>
    <row r="135" spans="1:15" s="1" customFormat="1" ht="108.75" customHeight="1" x14ac:dyDescent="0.2">
      <c r="A135" s="22">
        <v>124</v>
      </c>
      <c r="B135" s="9" t="s">
        <v>11</v>
      </c>
      <c r="C135" s="9" t="s">
        <v>123</v>
      </c>
      <c r="D135" s="9" t="s">
        <v>168</v>
      </c>
      <c r="E135" s="9" t="s">
        <v>15</v>
      </c>
      <c r="F135" s="9" t="s">
        <v>113</v>
      </c>
      <c r="G135" s="9" t="s">
        <v>197</v>
      </c>
      <c r="H135" s="24" t="s">
        <v>14</v>
      </c>
      <c r="I135" s="48" t="s">
        <v>203</v>
      </c>
      <c r="J135" s="49">
        <v>108.1</v>
      </c>
      <c r="K135" s="49">
        <v>108.1</v>
      </c>
      <c r="L135" s="18">
        <v>100</v>
      </c>
      <c r="M135" s="31"/>
      <c r="N135" s="31"/>
      <c r="O135" s="31"/>
    </row>
    <row r="136" spans="1:15" s="1" customFormat="1" ht="73.5" customHeight="1" x14ac:dyDescent="0.2">
      <c r="A136" s="22">
        <v>125</v>
      </c>
      <c r="B136" s="9" t="s">
        <v>11</v>
      </c>
      <c r="C136" s="9" t="s">
        <v>123</v>
      </c>
      <c r="D136" s="9" t="s">
        <v>168</v>
      </c>
      <c r="E136" s="9" t="s">
        <v>15</v>
      </c>
      <c r="F136" s="9" t="s">
        <v>113</v>
      </c>
      <c r="G136" s="9" t="s">
        <v>104</v>
      </c>
      <c r="H136" s="24" t="s">
        <v>14</v>
      </c>
      <c r="I136" s="45" t="s">
        <v>204</v>
      </c>
      <c r="J136" s="49">
        <v>13.2</v>
      </c>
      <c r="K136" s="49">
        <v>13.2</v>
      </c>
      <c r="L136" s="18">
        <f>K136*100/J136</f>
        <v>100</v>
      </c>
      <c r="M136" s="31"/>
      <c r="N136" s="31"/>
      <c r="O136" s="31"/>
    </row>
    <row r="137" spans="1:15" s="1" customFormat="1" ht="133.5" customHeight="1" x14ac:dyDescent="0.2">
      <c r="A137" s="22">
        <v>126</v>
      </c>
      <c r="B137" s="9" t="s">
        <v>11</v>
      </c>
      <c r="C137" s="9" t="s">
        <v>123</v>
      </c>
      <c r="D137" s="9" t="s">
        <v>168</v>
      </c>
      <c r="E137" s="9" t="s">
        <v>15</v>
      </c>
      <c r="F137" s="9" t="s">
        <v>113</v>
      </c>
      <c r="G137" s="9" t="s">
        <v>53</v>
      </c>
      <c r="H137" s="24" t="s">
        <v>14</v>
      </c>
      <c r="I137" s="48" t="s">
        <v>205</v>
      </c>
      <c r="J137" s="49">
        <v>2889.3</v>
      </c>
      <c r="K137" s="49">
        <v>2889.3</v>
      </c>
      <c r="L137" s="18">
        <v>100</v>
      </c>
      <c r="M137" s="31"/>
      <c r="N137" s="31"/>
      <c r="O137" s="31"/>
    </row>
    <row r="138" spans="1:15" s="1" customFormat="1" ht="45" customHeight="1" x14ac:dyDescent="0.2">
      <c r="A138" s="22">
        <v>127</v>
      </c>
      <c r="B138" s="9" t="s">
        <v>11</v>
      </c>
      <c r="C138" s="9" t="s">
        <v>123</v>
      </c>
      <c r="D138" s="9" t="s">
        <v>168</v>
      </c>
      <c r="E138" s="9" t="s">
        <v>15</v>
      </c>
      <c r="F138" s="9" t="s">
        <v>113</v>
      </c>
      <c r="G138" s="9" t="s">
        <v>55</v>
      </c>
      <c r="H138" s="24" t="s">
        <v>14</v>
      </c>
      <c r="I138" s="48" t="s">
        <v>206</v>
      </c>
      <c r="J138" s="49">
        <v>23</v>
      </c>
      <c r="K138" s="49">
        <v>13</v>
      </c>
      <c r="L138" s="18">
        <f>K138*100/J138</f>
        <v>56.521739130434781</v>
      </c>
      <c r="M138" s="31"/>
      <c r="N138" s="31"/>
      <c r="O138" s="31"/>
    </row>
    <row r="139" spans="1:15" s="1" customFormat="1" ht="87.75" customHeight="1" x14ac:dyDescent="0.2">
      <c r="A139" s="22">
        <v>128</v>
      </c>
      <c r="B139" s="9" t="s">
        <v>11</v>
      </c>
      <c r="C139" s="9" t="s">
        <v>123</v>
      </c>
      <c r="D139" s="9" t="s">
        <v>168</v>
      </c>
      <c r="E139" s="9" t="s">
        <v>15</v>
      </c>
      <c r="F139" s="9" t="s">
        <v>113</v>
      </c>
      <c r="G139" s="9" t="s">
        <v>51</v>
      </c>
      <c r="H139" s="24" t="s">
        <v>14</v>
      </c>
      <c r="I139" s="48" t="s">
        <v>207</v>
      </c>
      <c r="J139" s="49">
        <v>1912.1</v>
      </c>
      <c r="K139" s="49">
        <v>1912.1</v>
      </c>
      <c r="L139" s="18">
        <f>K139*100/J139</f>
        <v>100</v>
      </c>
      <c r="M139" s="31"/>
      <c r="N139" s="31"/>
      <c r="O139" s="31"/>
    </row>
    <row r="140" spans="1:15" s="1" customFormat="1" ht="91.5" customHeight="1" x14ac:dyDescent="0.2">
      <c r="A140" s="22">
        <v>129</v>
      </c>
      <c r="B140" s="9" t="s">
        <v>11</v>
      </c>
      <c r="C140" s="9" t="s">
        <v>123</v>
      </c>
      <c r="D140" s="9" t="s">
        <v>168</v>
      </c>
      <c r="E140" s="9" t="s">
        <v>15</v>
      </c>
      <c r="F140" s="9" t="s">
        <v>113</v>
      </c>
      <c r="G140" s="9" t="s">
        <v>75</v>
      </c>
      <c r="H140" s="24" t="s">
        <v>14</v>
      </c>
      <c r="I140" s="45" t="s">
        <v>208</v>
      </c>
      <c r="J140" s="49">
        <v>293.2</v>
      </c>
      <c r="K140" s="49">
        <v>270.44</v>
      </c>
      <c r="L140" s="18">
        <f>K140*100/J140</f>
        <v>92.237380627557982</v>
      </c>
      <c r="M140" s="31"/>
      <c r="N140" s="31"/>
      <c r="O140" s="31"/>
    </row>
    <row r="141" spans="1:15" s="1" customFormat="1" ht="60.75" customHeight="1" x14ac:dyDescent="0.2">
      <c r="A141" s="22">
        <v>130</v>
      </c>
      <c r="B141" s="9" t="s">
        <v>11</v>
      </c>
      <c r="C141" s="9" t="s">
        <v>123</v>
      </c>
      <c r="D141" s="9" t="s">
        <v>168</v>
      </c>
      <c r="E141" s="9" t="s">
        <v>15</v>
      </c>
      <c r="F141" s="9" t="s">
        <v>113</v>
      </c>
      <c r="G141" s="9" t="s">
        <v>56</v>
      </c>
      <c r="H141" s="24" t="s">
        <v>14</v>
      </c>
      <c r="I141" s="48" t="s">
        <v>209</v>
      </c>
      <c r="J141" s="49">
        <v>62.3</v>
      </c>
      <c r="K141" s="49">
        <v>62.3</v>
      </c>
      <c r="L141" s="18">
        <f>K141*100/J141</f>
        <v>100</v>
      </c>
      <c r="M141" s="31"/>
      <c r="N141" s="31"/>
      <c r="O141" s="31"/>
    </row>
    <row r="142" spans="1:15" s="1" customFormat="1" ht="74.25" customHeight="1" x14ac:dyDescent="0.2">
      <c r="A142" s="22">
        <v>131</v>
      </c>
      <c r="B142" s="9" t="s">
        <v>11</v>
      </c>
      <c r="C142" s="9" t="s">
        <v>123</v>
      </c>
      <c r="D142" s="9" t="s">
        <v>168</v>
      </c>
      <c r="E142" s="9" t="s">
        <v>15</v>
      </c>
      <c r="F142" s="9" t="s">
        <v>113</v>
      </c>
      <c r="G142" s="9" t="s">
        <v>54</v>
      </c>
      <c r="H142" s="24" t="s">
        <v>14</v>
      </c>
      <c r="I142" s="48" t="s">
        <v>210</v>
      </c>
      <c r="J142" s="49">
        <v>1280.0999999999999</v>
      </c>
      <c r="K142" s="49">
        <v>1280.0999999999999</v>
      </c>
      <c r="L142" s="18">
        <v>100</v>
      </c>
      <c r="M142" s="31"/>
      <c r="N142" s="31"/>
      <c r="O142" s="31"/>
    </row>
    <row r="143" spans="1:15" s="1" customFormat="1" ht="126.75" customHeight="1" x14ac:dyDescent="0.2">
      <c r="A143" s="22">
        <v>132</v>
      </c>
      <c r="B143" s="9" t="s">
        <v>11</v>
      </c>
      <c r="C143" s="9" t="s">
        <v>123</v>
      </c>
      <c r="D143" s="9" t="s">
        <v>168</v>
      </c>
      <c r="E143" s="9" t="s">
        <v>15</v>
      </c>
      <c r="F143" s="9" t="s">
        <v>113</v>
      </c>
      <c r="G143" s="9" t="s">
        <v>6</v>
      </c>
      <c r="H143" s="24" t="s">
        <v>14</v>
      </c>
      <c r="I143" s="42" t="s">
        <v>267</v>
      </c>
      <c r="J143" s="49">
        <v>27</v>
      </c>
      <c r="K143" s="49">
        <v>21.34</v>
      </c>
      <c r="L143" s="18">
        <f>K143*100/J143</f>
        <v>79.037037037037038</v>
      </c>
      <c r="M143" s="31"/>
      <c r="N143" s="31"/>
      <c r="O143" s="31"/>
    </row>
    <row r="144" spans="1:15" s="1" customFormat="1" ht="137.25" customHeight="1" x14ac:dyDescent="0.2">
      <c r="A144" s="22">
        <v>133</v>
      </c>
      <c r="B144" s="9" t="s">
        <v>11</v>
      </c>
      <c r="C144" s="9" t="s">
        <v>123</v>
      </c>
      <c r="D144" s="9" t="s">
        <v>168</v>
      </c>
      <c r="E144" s="9" t="s">
        <v>15</v>
      </c>
      <c r="F144" s="9" t="s">
        <v>113</v>
      </c>
      <c r="G144" s="9" t="s">
        <v>66</v>
      </c>
      <c r="H144" s="24" t="s">
        <v>14</v>
      </c>
      <c r="I144" s="42" t="s">
        <v>268</v>
      </c>
      <c r="J144" s="49">
        <v>93416.8</v>
      </c>
      <c r="K144" s="49">
        <v>93416.8</v>
      </c>
      <c r="L144" s="18">
        <v>100</v>
      </c>
      <c r="M144" s="31"/>
      <c r="N144" s="31"/>
      <c r="O144" s="31"/>
    </row>
    <row r="145" spans="1:15" s="1" customFormat="1" ht="72.75" customHeight="1" x14ac:dyDescent="0.2">
      <c r="A145" s="22">
        <v>134</v>
      </c>
      <c r="B145" s="9" t="s">
        <v>11</v>
      </c>
      <c r="C145" s="9" t="s">
        <v>123</v>
      </c>
      <c r="D145" s="9" t="s">
        <v>168</v>
      </c>
      <c r="E145" s="9" t="s">
        <v>15</v>
      </c>
      <c r="F145" s="9" t="s">
        <v>113</v>
      </c>
      <c r="G145" s="9" t="s">
        <v>198</v>
      </c>
      <c r="H145" s="24" t="s">
        <v>14</v>
      </c>
      <c r="I145" s="48" t="s">
        <v>211</v>
      </c>
      <c r="J145" s="49">
        <v>4898.2</v>
      </c>
      <c r="K145" s="49">
        <v>4898.2</v>
      </c>
      <c r="L145" s="18">
        <f>K145*100/J145</f>
        <v>100</v>
      </c>
      <c r="M145" s="31"/>
      <c r="N145" s="31"/>
      <c r="O145" s="31"/>
    </row>
    <row r="146" spans="1:15" s="1" customFormat="1" ht="83.25" customHeight="1" x14ac:dyDescent="0.2">
      <c r="A146" s="22">
        <v>135</v>
      </c>
      <c r="B146" s="9" t="s">
        <v>11</v>
      </c>
      <c r="C146" s="9" t="s">
        <v>123</v>
      </c>
      <c r="D146" s="9" t="s">
        <v>168</v>
      </c>
      <c r="E146" s="9" t="s">
        <v>15</v>
      </c>
      <c r="F146" s="9" t="s">
        <v>113</v>
      </c>
      <c r="G146" s="9" t="s">
        <v>153</v>
      </c>
      <c r="H146" s="24" t="s">
        <v>14</v>
      </c>
      <c r="I146" s="42" t="s">
        <v>154</v>
      </c>
      <c r="J146" s="49">
        <v>1686.6</v>
      </c>
      <c r="K146" s="49">
        <v>1686.6</v>
      </c>
      <c r="L146" s="18">
        <v>100</v>
      </c>
      <c r="M146" s="31"/>
      <c r="N146" s="31"/>
      <c r="O146" s="31"/>
    </row>
    <row r="147" spans="1:15" s="1" customFormat="1" ht="135.75" customHeight="1" x14ac:dyDescent="0.2">
      <c r="A147" s="22">
        <v>136</v>
      </c>
      <c r="B147" s="9" t="s">
        <v>11</v>
      </c>
      <c r="C147" s="9" t="s">
        <v>123</v>
      </c>
      <c r="D147" s="9" t="s">
        <v>168</v>
      </c>
      <c r="E147" s="9" t="s">
        <v>15</v>
      </c>
      <c r="F147" s="9" t="s">
        <v>113</v>
      </c>
      <c r="G147" s="9" t="s">
        <v>5</v>
      </c>
      <c r="H147" s="24" t="s">
        <v>14</v>
      </c>
      <c r="I147" s="42" t="s">
        <v>269</v>
      </c>
      <c r="J147" s="49">
        <v>17194.5</v>
      </c>
      <c r="K147" s="49">
        <v>17194.5</v>
      </c>
      <c r="L147" s="18">
        <f>K147*100/J147</f>
        <v>100</v>
      </c>
      <c r="M147" s="31"/>
      <c r="N147" s="31"/>
      <c r="O147" s="31"/>
    </row>
    <row r="148" spans="1:15" s="1" customFormat="1" ht="97.5" customHeight="1" x14ac:dyDescent="0.2">
      <c r="A148" s="22">
        <v>137</v>
      </c>
      <c r="B148" s="9" t="s">
        <v>11</v>
      </c>
      <c r="C148" s="9" t="s">
        <v>123</v>
      </c>
      <c r="D148" s="9" t="s">
        <v>168</v>
      </c>
      <c r="E148" s="9" t="s">
        <v>15</v>
      </c>
      <c r="F148" s="9" t="s">
        <v>113</v>
      </c>
      <c r="G148" s="9" t="s">
        <v>112</v>
      </c>
      <c r="H148" s="24" t="s">
        <v>14</v>
      </c>
      <c r="I148" s="42" t="s">
        <v>270</v>
      </c>
      <c r="J148" s="49">
        <v>5242</v>
      </c>
      <c r="K148" s="49">
        <v>5242</v>
      </c>
      <c r="L148" s="18">
        <v>100</v>
      </c>
      <c r="M148" s="31"/>
      <c r="N148" s="31"/>
      <c r="O148" s="31"/>
    </row>
    <row r="149" spans="1:15" s="1" customFormat="1" ht="63" customHeight="1" x14ac:dyDescent="0.2">
      <c r="A149" s="22">
        <v>138</v>
      </c>
      <c r="B149" s="9" t="s">
        <v>11</v>
      </c>
      <c r="C149" s="9" t="s">
        <v>123</v>
      </c>
      <c r="D149" s="9" t="s">
        <v>168</v>
      </c>
      <c r="E149" s="9" t="s">
        <v>15</v>
      </c>
      <c r="F149" s="9" t="s">
        <v>113</v>
      </c>
      <c r="G149" s="9" t="s">
        <v>52</v>
      </c>
      <c r="H149" s="24" t="s">
        <v>14</v>
      </c>
      <c r="I149" s="42" t="s">
        <v>271</v>
      </c>
      <c r="J149" s="49">
        <v>467.7</v>
      </c>
      <c r="K149" s="49">
        <v>467.7</v>
      </c>
      <c r="L149" s="18">
        <v>100</v>
      </c>
      <c r="M149" s="31"/>
      <c r="N149" s="31"/>
      <c r="O149" s="31"/>
    </row>
    <row r="150" spans="1:15" s="1" customFormat="1" ht="50.25" customHeight="1" x14ac:dyDescent="0.2">
      <c r="A150" s="22">
        <v>139</v>
      </c>
      <c r="B150" s="9" t="s">
        <v>11</v>
      </c>
      <c r="C150" s="9" t="s">
        <v>123</v>
      </c>
      <c r="D150" s="9" t="s">
        <v>168</v>
      </c>
      <c r="E150" s="9" t="s">
        <v>199</v>
      </c>
      <c r="F150" s="9" t="s">
        <v>47</v>
      </c>
      <c r="G150" s="9" t="s">
        <v>121</v>
      </c>
      <c r="H150" s="24" t="s">
        <v>14</v>
      </c>
      <c r="I150" s="45" t="s">
        <v>272</v>
      </c>
      <c r="J150" s="49">
        <f>J151</f>
        <v>807.8</v>
      </c>
      <c r="K150" s="49">
        <f>K151</f>
        <v>339.36</v>
      </c>
      <c r="L150" s="18">
        <f>K150*100/J150</f>
        <v>42.010398613518198</v>
      </c>
      <c r="M150" s="31"/>
      <c r="N150" s="31"/>
      <c r="O150" s="31"/>
    </row>
    <row r="151" spans="1:15" s="1" customFormat="1" ht="60" x14ac:dyDescent="0.2">
      <c r="A151" s="22">
        <v>140</v>
      </c>
      <c r="B151" s="9" t="s">
        <v>11</v>
      </c>
      <c r="C151" s="9" t="s">
        <v>123</v>
      </c>
      <c r="D151" s="9" t="s">
        <v>168</v>
      </c>
      <c r="E151" s="9" t="s">
        <v>199</v>
      </c>
      <c r="F151" s="9" t="s">
        <v>113</v>
      </c>
      <c r="G151" s="9" t="s">
        <v>121</v>
      </c>
      <c r="H151" s="24" t="s">
        <v>14</v>
      </c>
      <c r="I151" s="45" t="s">
        <v>212</v>
      </c>
      <c r="J151" s="49">
        <v>807.8</v>
      </c>
      <c r="K151" s="49">
        <v>339.36</v>
      </c>
      <c r="L151" s="18">
        <f>K151*100/J151</f>
        <v>42.010398613518198</v>
      </c>
      <c r="M151" s="31"/>
      <c r="N151" s="31"/>
      <c r="O151" s="31"/>
    </row>
    <row r="152" spans="1:15" s="1" customFormat="1" ht="45" x14ac:dyDescent="0.2">
      <c r="A152" s="22">
        <v>141</v>
      </c>
      <c r="B152" s="9" t="s">
        <v>11</v>
      </c>
      <c r="C152" s="9" t="s">
        <v>123</v>
      </c>
      <c r="D152" s="9" t="s">
        <v>273</v>
      </c>
      <c r="E152" s="9" t="s">
        <v>274</v>
      </c>
      <c r="F152" s="9" t="s">
        <v>47</v>
      </c>
      <c r="G152" s="9" t="s">
        <v>121</v>
      </c>
      <c r="H152" s="24" t="s">
        <v>14</v>
      </c>
      <c r="I152" s="45" t="s">
        <v>275</v>
      </c>
      <c r="J152" s="49">
        <f>J153</f>
        <v>820</v>
      </c>
      <c r="K152" s="49">
        <f>K153</f>
        <v>820</v>
      </c>
      <c r="L152" s="18">
        <f>K152*100/J152</f>
        <v>100</v>
      </c>
      <c r="M152" s="31"/>
      <c r="N152" s="31"/>
      <c r="O152" s="31"/>
    </row>
    <row r="153" spans="1:15" s="1" customFormat="1" ht="45" x14ac:dyDescent="0.2">
      <c r="A153" s="22">
        <v>142</v>
      </c>
      <c r="B153" s="9" t="s">
        <v>11</v>
      </c>
      <c r="C153" s="9" t="s">
        <v>123</v>
      </c>
      <c r="D153" s="9" t="s">
        <v>273</v>
      </c>
      <c r="E153" s="9" t="s">
        <v>274</v>
      </c>
      <c r="F153" s="9" t="s">
        <v>113</v>
      </c>
      <c r="G153" s="9" t="s">
        <v>121</v>
      </c>
      <c r="H153" s="24" t="s">
        <v>14</v>
      </c>
      <c r="I153" s="45" t="s">
        <v>213</v>
      </c>
      <c r="J153" s="49">
        <v>820</v>
      </c>
      <c r="K153" s="49">
        <v>820</v>
      </c>
      <c r="L153" s="18">
        <f>K153*100/J153</f>
        <v>100</v>
      </c>
      <c r="M153" s="31"/>
      <c r="N153" s="31"/>
      <c r="O153" s="31"/>
    </row>
    <row r="154" spans="1:15" s="1" customFormat="1" ht="30" x14ac:dyDescent="0.2">
      <c r="A154" s="22">
        <v>143</v>
      </c>
      <c r="B154" s="9" t="s">
        <v>11</v>
      </c>
      <c r="C154" s="9" t="s">
        <v>123</v>
      </c>
      <c r="D154" s="9" t="s">
        <v>273</v>
      </c>
      <c r="E154" s="9" t="s">
        <v>276</v>
      </c>
      <c r="F154" s="9" t="s">
        <v>47</v>
      </c>
      <c r="G154" s="9" t="s">
        <v>121</v>
      </c>
      <c r="H154" s="24" t="s">
        <v>14</v>
      </c>
      <c r="I154" s="45" t="s">
        <v>25</v>
      </c>
      <c r="J154" s="49">
        <f>J155</f>
        <v>684.4</v>
      </c>
      <c r="K154" s="49">
        <f>K155</f>
        <v>684.4</v>
      </c>
      <c r="L154" s="18">
        <f>K154*100/J154</f>
        <v>100</v>
      </c>
      <c r="M154" s="31"/>
      <c r="N154" s="31"/>
      <c r="O154" s="31"/>
    </row>
    <row r="155" spans="1:15" s="1" customFormat="1" ht="30.75" customHeight="1" x14ac:dyDescent="0.2">
      <c r="A155" s="22">
        <v>144</v>
      </c>
      <c r="B155" s="9" t="s">
        <v>11</v>
      </c>
      <c r="C155" s="9" t="s">
        <v>123</v>
      </c>
      <c r="D155" s="9" t="s">
        <v>273</v>
      </c>
      <c r="E155" s="9" t="s">
        <v>276</v>
      </c>
      <c r="F155" s="9" t="s">
        <v>113</v>
      </c>
      <c r="G155" s="9" t="s">
        <v>121</v>
      </c>
      <c r="H155" s="24" t="s">
        <v>14</v>
      </c>
      <c r="I155" s="39" t="s">
        <v>277</v>
      </c>
      <c r="J155" s="49">
        <v>684.4</v>
      </c>
      <c r="K155" s="49">
        <v>684.4</v>
      </c>
      <c r="L155" s="18">
        <v>100</v>
      </c>
      <c r="M155" s="31"/>
      <c r="N155" s="31"/>
      <c r="O155" s="31"/>
    </row>
    <row r="156" spans="1:15" s="1" customFormat="1" ht="15.75" x14ac:dyDescent="0.2">
      <c r="A156" s="22">
        <v>145</v>
      </c>
      <c r="B156" s="9" t="s">
        <v>11</v>
      </c>
      <c r="C156" s="9" t="s">
        <v>123</v>
      </c>
      <c r="D156" s="9" t="s">
        <v>278</v>
      </c>
      <c r="E156" s="9" t="s">
        <v>12</v>
      </c>
      <c r="F156" s="9" t="s">
        <v>47</v>
      </c>
      <c r="G156" s="9" t="s">
        <v>121</v>
      </c>
      <c r="H156" s="24" t="s">
        <v>14</v>
      </c>
      <c r="I156" s="39" t="s">
        <v>214</v>
      </c>
      <c r="J156" s="49">
        <f>J157</f>
        <v>28113.599999999999</v>
      </c>
      <c r="K156" s="49">
        <f>K157</f>
        <v>28113.599999999999</v>
      </c>
      <c r="L156" s="18">
        <f t="shared" ref="L156:L161" si="12">K156*100/J156</f>
        <v>100</v>
      </c>
      <c r="M156" s="31"/>
      <c r="N156" s="31"/>
      <c r="O156" s="31"/>
    </row>
    <row r="157" spans="1:15" s="1" customFormat="1" ht="15.75" x14ac:dyDescent="0.2">
      <c r="A157" s="22">
        <v>146</v>
      </c>
      <c r="B157" s="9" t="s">
        <v>11</v>
      </c>
      <c r="C157" s="9" t="s">
        <v>123</v>
      </c>
      <c r="D157" s="9" t="s">
        <v>278</v>
      </c>
      <c r="E157" s="9" t="s">
        <v>12</v>
      </c>
      <c r="F157" s="9" t="s">
        <v>113</v>
      </c>
      <c r="G157" s="9" t="s">
        <v>121</v>
      </c>
      <c r="H157" s="24" t="s">
        <v>14</v>
      </c>
      <c r="I157" s="39" t="s">
        <v>215</v>
      </c>
      <c r="J157" s="49">
        <f>J158+J159</f>
        <v>28113.599999999999</v>
      </c>
      <c r="K157" s="49">
        <f>K158+K159</f>
        <v>28113.599999999999</v>
      </c>
      <c r="L157" s="18">
        <f t="shared" si="12"/>
        <v>100</v>
      </c>
      <c r="M157" s="31"/>
      <c r="N157" s="31"/>
      <c r="O157" s="31"/>
    </row>
    <row r="158" spans="1:15" s="1" customFormat="1" ht="135" x14ac:dyDescent="0.2">
      <c r="A158" s="22">
        <v>147</v>
      </c>
      <c r="B158" s="9" t="s">
        <v>11</v>
      </c>
      <c r="C158" s="9" t="s">
        <v>123</v>
      </c>
      <c r="D158" s="9" t="s">
        <v>278</v>
      </c>
      <c r="E158" s="9" t="s">
        <v>12</v>
      </c>
      <c r="F158" s="9" t="s">
        <v>113</v>
      </c>
      <c r="G158" s="9" t="s">
        <v>200</v>
      </c>
      <c r="H158" s="24" t="s">
        <v>14</v>
      </c>
      <c r="I158" s="39" t="s">
        <v>216</v>
      </c>
      <c r="J158" s="49">
        <v>9958.5</v>
      </c>
      <c r="K158" s="49">
        <v>9958.5</v>
      </c>
      <c r="L158" s="18">
        <f t="shared" si="12"/>
        <v>100</v>
      </c>
      <c r="M158" s="31"/>
      <c r="N158" s="31"/>
      <c r="O158" s="31"/>
    </row>
    <row r="159" spans="1:15" s="1" customFormat="1" ht="135" x14ac:dyDescent="0.2">
      <c r="A159" s="22">
        <v>148</v>
      </c>
      <c r="B159" s="9" t="s">
        <v>11</v>
      </c>
      <c r="C159" s="9" t="s">
        <v>123</v>
      </c>
      <c r="D159" s="9" t="s">
        <v>278</v>
      </c>
      <c r="E159" s="9" t="s">
        <v>12</v>
      </c>
      <c r="F159" s="9" t="s">
        <v>113</v>
      </c>
      <c r="G159" s="9" t="s">
        <v>201</v>
      </c>
      <c r="H159" s="24" t="s">
        <v>14</v>
      </c>
      <c r="I159" s="39" t="s">
        <v>217</v>
      </c>
      <c r="J159" s="49">
        <v>18155.099999999999</v>
      </c>
      <c r="K159" s="49">
        <v>18155.099999999999</v>
      </c>
      <c r="L159" s="18">
        <f t="shared" si="12"/>
        <v>100</v>
      </c>
      <c r="M159" s="31"/>
      <c r="N159" s="31"/>
      <c r="O159" s="31"/>
    </row>
    <row r="160" spans="1:15" s="1" customFormat="1" ht="15.75" x14ac:dyDescent="0.25">
      <c r="A160" s="22">
        <v>149</v>
      </c>
      <c r="B160" s="9" t="s">
        <v>11</v>
      </c>
      <c r="C160" s="9" t="s">
        <v>123</v>
      </c>
      <c r="D160" s="9" t="s">
        <v>279</v>
      </c>
      <c r="E160" s="9" t="s">
        <v>145</v>
      </c>
      <c r="F160" s="9" t="s">
        <v>47</v>
      </c>
      <c r="G160" s="9" t="s">
        <v>121</v>
      </c>
      <c r="H160" s="24" t="s">
        <v>14</v>
      </c>
      <c r="I160" s="25" t="s">
        <v>50</v>
      </c>
      <c r="J160" s="49">
        <f>J161+J163</f>
        <v>23417.39</v>
      </c>
      <c r="K160" s="49">
        <f>K161+K163</f>
        <v>23268.010000000002</v>
      </c>
      <c r="L160" s="18">
        <f t="shared" si="12"/>
        <v>99.362097996403534</v>
      </c>
      <c r="M160" s="31"/>
      <c r="N160" s="31"/>
      <c r="O160" s="31"/>
    </row>
    <row r="161" spans="1:15" s="1" customFormat="1" ht="45" x14ac:dyDescent="0.2">
      <c r="A161" s="22">
        <v>150</v>
      </c>
      <c r="B161" s="9" t="s">
        <v>11</v>
      </c>
      <c r="C161" s="9" t="s">
        <v>123</v>
      </c>
      <c r="D161" s="9" t="s">
        <v>279</v>
      </c>
      <c r="E161" s="9" t="s">
        <v>83</v>
      </c>
      <c r="F161" s="9" t="s">
        <v>47</v>
      </c>
      <c r="G161" s="9" t="s">
        <v>121</v>
      </c>
      <c r="H161" s="24" t="s">
        <v>14</v>
      </c>
      <c r="I161" s="26" t="s">
        <v>85</v>
      </c>
      <c r="J161" s="49">
        <f>J162</f>
        <v>18402.79</v>
      </c>
      <c r="K161" s="49">
        <f>K162</f>
        <v>18253.41</v>
      </c>
      <c r="L161" s="18">
        <f t="shared" si="12"/>
        <v>99.188275256088886</v>
      </c>
      <c r="M161" s="31"/>
      <c r="N161" s="31"/>
      <c r="O161" s="31"/>
    </row>
    <row r="162" spans="1:15" s="1" customFormat="1" ht="45" x14ac:dyDescent="0.2">
      <c r="A162" s="22">
        <v>151</v>
      </c>
      <c r="B162" s="9" t="s">
        <v>11</v>
      </c>
      <c r="C162" s="9" t="s">
        <v>123</v>
      </c>
      <c r="D162" s="9" t="s">
        <v>279</v>
      </c>
      <c r="E162" s="9" t="s">
        <v>83</v>
      </c>
      <c r="F162" s="9" t="s">
        <v>113</v>
      </c>
      <c r="G162" s="9" t="s">
        <v>121</v>
      </c>
      <c r="H162" s="24" t="s">
        <v>14</v>
      </c>
      <c r="I162" s="26" t="s">
        <v>84</v>
      </c>
      <c r="J162" s="49">
        <v>18402.79</v>
      </c>
      <c r="K162" s="49">
        <v>18253.41</v>
      </c>
      <c r="L162" s="18">
        <f t="shared" ref="L162:L166" si="13">K162*100/J162</f>
        <v>99.188275256088886</v>
      </c>
      <c r="M162" s="31"/>
      <c r="N162" s="31"/>
      <c r="O162" s="31"/>
    </row>
    <row r="163" spans="1:15" s="1" customFormat="1" ht="15.75" x14ac:dyDescent="0.2">
      <c r="A163" s="22">
        <v>152</v>
      </c>
      <c r="B163" s="9" t="s">
        <v>11</v>
      </c>
      <c r="C163" s="9" t="s">
        <v>123</v>
      </c>
      <c r="D163" s="9" t="s">
        <v>280</v>
      </c>
      <c r="E163" s="9" t="s">
        <v>12</v>
      </c>
      <c r="F163" s="9" t="s">
        <v>47</v>
      </c>
      <c r="G163" s="9" t="s">
        <v>121</v>
      </c>
      <c r="H163" s="9" t="s">
        <v>14</v>
      </c>
      <c r="I163" s="26" t="s">
        <v>281</v>
      </c>
      <c r="J163" s="58">
        <f>J164</f>
        <v>5014.6000000000004</v>
      </c>
      <c r="K163" s="58">
        <f>K164</f>
        <v>5014.6000000000004</v>
      </c>
      <c r="L163" s="18">
        <f t="shared" si="13"/>
        <v>100</v>
      </c>
      <c r="M163" s="31"/>
      <c r="N163" s="31"/>
      <c r="O163" s="31"/>
    </row>
    <row r="164" spans="1:15" s="1" customFormat="1" ht="59.25" customHeight="1" x14ac:dyDescent="0.25">
      <c r="A164" s="22">
        <v>153</v>
      </c>
      <c r="B164" s="9" t="s">
        <v>11</v>
      </c>
      <c r="C164" s="9" t="s">
        <v>123</v>
      </c>
      <c r="D164" s="9" t="s">
        <v>280</v>
      </c>
      <c r="E164" s="9" t="s">
        <v>12</v>
      </c>
      <c r="F164" s="9" t="s">
        <v>113</v>
      </c>
      <c r="G164" s="9" t="s">
        <v>202</v>
      </c>
      <c r="H164" s="9" t="s">
        <v>14</v>
      </c>
      <c r="I164" s="41" t="s">
        <v>282</v>
      </c>
      <c r="J164" s="58">
        <v>5014.6000000000004</v>
      </c>
      <c r="K164" s="58">
        <v>5014.6000000000004</v>
      </c>
      <c r="L164" s="18">
        <f t="shared" si="13"/>
        <v>100</v>
      </c>
      <c r="M164" s="31"/>
      <c r="N164" s="31"/>
      <c r="O164" s="31"/>
    </row>
    <row r="165" spans="1:15" s="1" customFormat="1" ht="60" x14ac:dyDescent="0.2">
      <c r="A165" s="22">
        <v>154</v>
      </c>
      <c r="B165" s="9" t="s">
        <v>11</v>
      </c>
      <c r="C165" s="9" t="s">
        <v>156</v>
      </c>
      <c r="D165" s="9" t="s">
        <v>47</v>
      </c>
      <c r="E165" s="9" t="s">
        <v>145</v>
      </c>
      <c r="F165" s="9" t="s">
        <v>47</v>
      </c>
      <c r="G165" s="9" t="s">
        <v>121</v>
      </c>
      <c r="H165" s="9" t="s">
        <v>145</v>
      </c>
      <c r="I165" s="26" t="s">
        <v>158</v>
      </c>
      <c r="J165" s="58">
        <f>J166+J167</f>
        <v>7103.3099999999995</v>
      </c>
      <c r="K165" s="58">
        <f>K166+K167</f>
        <v>7103.3099999999995</v>
      </c>
      <c r="L165" s="18">
        <f t="shared" si="13"/>
        <v>100.00000000000001</v>
      </c>
      <c r="M165" s="31"/>
      <c r="N165" s="31"/>
      <c r="O165" s="31"/>
    </row>
    <row r="166" spans="1:15" s="1" customFormat="1" ht="30" x14ac:dyDescent="0.2">
      <c r="A166" s="22">
        <v>155</v>
      </c>
      <c r="B166" s="9" t="s">
        <v>11</v>
      </c>
      <c r="C166" s="9" t="s">
        <v>156</v>
      </c>
      <c r="D166" s="9" t="s">
        <v>113</v>
      </c>
      <c r="E166" s="9" t="s">
        <v>124</v>
      </c>
      <c r="F166" s="9" t="s">
        <v>113</v>
      </c>
      <c r="G166" s="9" t="s">
        <v>145</v>
      </c>
      <c r="H166" s="9" t="s">
        <v>143</v>
      </c>
      <c r="I166" s="26" t="s">
        <v>285</v>
      </c>
      <c r="J166" s="58">
        <v>2405.4899999999998</v>
      </c>
      <c r="K166" s="58">
        <v>2405.4899999999998</v>
      </c>
      <c r="L166" s="18">
        <f t="shared" si="13"/>
        <v>100</v>
      </c>
      <c r="M166" s="31"/>
      <c r="N166" s="31"/>
      <c r="O166" s="31"/>
    </row>
    <row r="167" spans="1:15" s="1" customFormat="1" ht="45" x14ac:dyDescent="0.2">
      <c r="A167" s="22">
        <v>156</v>
      </c>
      <c r="B167" s="9" t="s">
        <v>11</v>
      </c>
      <c r="C167" s="9" t="s">
        <v>156</v>
      </c>
      <c r="D167" s="9" t="s">
        <v>283</v>
      </c>
      <c r="E167" s="9" t="s">
        <v>124</v>
      </c>
      <c r="F167" s="9" t="s">
        <v>113</v>
      </c>
      <c r="G167" s="9" t="s">
        <v>121</v>
      </c>
      <c r="H167" s="9" t="s">
        <v>14</v>
      </c>
      <c r="I167" s="26" t="s">
        <v>284</v>
      </c>
      <c r="J167" s="58">
        <v>4697.82</v>
      </c>
      <c r="K167" s="58">
        <v>4697.82</v>
      </c>
      <c r="L167" s="18">
        <f>K167*100/J167</f>
        <v>100</v>
      </c>
      <c r="M167" s="31"/>
      <c r="N167" s="31"/>
      <c r="O167" s="31"/>
    </row>
    <row r="168" spans="1:15" ht="30" x14ac:dyDescent="0.2">
      <c r="A168" s="22">
        <v>157</v>
      </c>
      <c r="B168" s="9" t="s">
        <v>11</v>
      </c>
      <c r="C168" s="9" t="s">
        <v>155</v>
      </c>
      <c r="D168" s="9" t="s">
        <v>47</v>
      </c>
      <c r="E168" s="9" t="s">
        <v>145</v>
      </c>
      <c r="F168" s="9" t="s">
        <v>47</v>
      </c>
      <c r="G168" s="9" t="s">
        <v>121</v>
      </c>
      <c r="H168" s="9" t="s">
        <v>145</v>
      </c>
      <c r="I168" s="8" t="s">
        <v>157</v>
      </c>
      <c r="J168" s="58">
        <f>J169</f>
        <v>-4845.41</v>
      </c>
      <c r="K168" s="58">
        <f>K169</f>
        <v>-4845.41</v>
      </c>
      <c r="L168" s="18">
        <f>K168*100/J168</f>
        <v>100</v>
      </c>
    </row>
    <row r="169" spans="1:15" ht="30" customHeight="1" x14ac:dyDescent="0.2">
      <c r="A169" s="22">
        <v>158</v>
      </c>
      <c r="B169" s="9" t="s">
        <v>11</v>
      </c>
      <c r="C169" s="9" t="s">
        <v>155</v>
      </c>
      <c r="D169" s="9" t="s">
        <v>283</v>
      </c>
      <c r="E169" s="9" t="s">
        <v>124</v>
      </c>
      <c r="F169" s="9" t="s">
        <v>113</v>
      </c>
      <c r="G169" s="9" t="s">
        <v>121</v>
      </c>
      <c r="H169" s="9" t="s">
        <v>14</v>
      </c>
      <c r="I169" s="8" t="s">
        <v>286</v>
      </c>
      <c r="J169" s="58">
        <v>-4845.41</v>
      </c>
      <c r="K169" s="58">
        <v>-4845.41</v>
      </c>
      <c r="L169" s="18">
        <f>K169*100/J169</f>
        <v>100</v>
      </c>
    </row>
    <row r="170" spans="1:15" ht="18.75" customHeight="1" x14ac:dyDescent="0.25">
      <c r="A170" s="22">
        <v>159</v>
      </c>
      <c r="B170" s="34"/>
      <c r="C170" s="34"/>
      <c r="D170" s="34"/>
      <c r="E170" s="34"/>
      <c r="F170" s="34"/>
      <c r="G170" s="34"/>
      <c r="H170" s="34"/>
      <c r="I170" s="35" t="s">
        <v>218</v>
      </c>
      <c r="J170" s="59">
        <f>J12+J92</f>
        <v>442518.59</v>
      </c>
      <c r="K170" s="59">
        <f>K12+K92</f>
        <v>442062.45999999996</v>
      </c>
      <c r="L170" s="18">
        <f>K170*100/J170</f>
        <v>99.896924104363606</v>
      </c>
    </row>
    <row r="171" spans="1:15" x14ac:dyDescent="0.2">
      <c r="B171" s="1"/>
      <c r="C171" s="1"/>
      <c r="D171" s="1"/>
      <c r="E171" s="1"/>
      <c r="F171" s="1"/>
      <c r="G171" s="1"/>
      <c r="H171" s="1"/>
      <c r="I171" s="17"/>
      <c r="J171" s="17"/>
      <c r="K171" s="17"/>
    </row>
    <row r="172" spans="1:15" x14ac:dyDescent="0.2">
      <c r="B172" s="1"/>
      <c r="C172" s="1"/>
      <c r="D172" s="1"/>
      <c r="E172" s="1"/>
      <c r="F172" s="1"/>
      <c r="G172" s="1"/>
      <c r="H172" s="1"/>
      <c r="I172" s="17"/>
      <c r="J172" s="17"/>
      <c r="K172" s="17"/>
    </row>
    <row r="173" spans="1:15" x14ac:dyDescent="0.2">
      <c r="B173" s="1"/>
      <c r="C173" s="1"/>
      <c r="D173" s="1"/>
      <c r="E173" s="1"/>
      <c r="F173" s="1"/>
      <c r="G173" s="1"/>
      <c r="H173" s="1"/>
      <c r="I173" s="17"/>
      <c r="J173" s="17"/>
      <c r="K173" s="17"/>
    </row>
    <row r="174" spans="1:15" x14ac:dyDescent="0.2">
      <c r="B174" s="1"/>
      <c r="C174" s="1"/>
      <c r="D174" s="1"/>
      <c r="E174" s="1"/>
      <c r="F174" s="1"/>
      <c r="G174" s="1"/>
      <c r="H174" s="1"/>
      <c r="I174" s="17"/>
      <c r="J174" s="17"/>
      <c r="K174" s="17"/>
    </row>
    <row r="175" spans="1:15" x14ac:dyDescent="0.2">
      <c r="B175" s="1"/>
      <c r="C175" s="1"/>
      <c r="D175" s="1"/>
      <c r="E175" s="1"/>
      <c r="F175" s="1"/>
      <c r="G175" s="1"/>
      <c r="H175" s="1"/>
      <c r="I175" s="17"/>
      <c r="J175" s="17"/>
      <c r="K175" s="17"/>
    </row>
    <row r="176" spans="1:15" x14ac:dyDescent="0.2">
      <c r="B176" s="1"/>
      <c r="C176" s="1"/>
      <c r="D176" s="1"/>
      <c r="E176" s="1"/>
      <c r="F176" s="1"/>
      <c r="G176" s="1"/>
      <c r="H176" s="1"/>
      <c r="I176" s="17"/>
      <c r="J176" s="17"/>
      <c r="K176" s="17"/>
    </row>
    <row r="177" spans="2:11" x14ac:dyDescent="0.2">
      <c r="B177" s="1"/>
      <c r="C177" s="1"/>
      <c r="D177" s="1"/>
      <c r="E177" s="1"/>
      <c r="F177" s="1"/>
      <c r="G177" s="1"/>
      <c r="H177" s="1"/>
      <c r="I177" s="17"/>
      <c r="J177" s="17"/>
      <c r="K177" s="17"/>
    </row>
    <row r="178" spans="2:11" x14ac:dyDescent="0.2">
      <c r="B178" s="1"/>
      <c r="C178" s="1"/>
      <c r="D178" s="1"/>
      <c r="E178" s="1"/>
      <c r="F178" s="1"/>
      <c r="G178" s="1"/>
      <c r="H178" s="1"/>
      <c r="I178" s="17"/>
      <c r="J178" s="17"/>
      <c r="K178" s="17"/>
    </row>
    <row r="179" spans="2:11" x14ac:dyDescent="0.2">
      <c r="B179" s="1"/>
      <c r="C179" s="1"/>
      <c r="D179" s="1"/>
      <c r="E179" s="1"/>
      <c r="F179" s="1"/>
      <c r="G179" s="1"/>
      <c r="H179" s="1"/>
      <c r="I179" s="17"/>
      <c r="J179" s="17"/>
      <c r="K179" s="17"/>
    </row>
    <row r="180" spans="2:11" x14ac:dyDescent="0.2">
      <c r="B180" s="1"/>
      <c r="C180" s="1"/>
      <c r="D180" s="1"/>
      <c r="E180" s="1"/>
      <c r="F180" s="1"/>
      <c r="G180" s="1"/>
      <c r="H180" s="1"/>
      <c r="I180" s="17"/>
      <c r="J180" s="17"/>
      <c r="K180" s="17"/>
    </row>
    <row r="181" spans="2:11" x14ac:dyDescent="0.2">
      <c r="B181" s="1"/>
      <c r="C181" s="1"/>
      <c r="D181" s="1"/>
      <c r="E181" s="1"/>
      <c r="F181" s="1"/>
      <c r="G181" s="1"/>
      <c r="H181" s="1"/>
      <c r="I181" s="17"/>
      <c r="J181" s="17"/>
      <c r="K181" s="17"/>
    </row>
    <row r="182" spans="2:11" x14ac:dyDescent="0.2">
      <c r="B182" s="1"/>
      <c r="C182" s="1"/>
      <c r="D182" s="1"/>
      <c r="E182" s="1"/>
      <c r="F182" s="1"/>
      <c r="G182" s="1"/>
      <c r="H182" s="1"/>
      <c r="I182" s="17"/>
      <c r="J182" s="17"/>
      <c r="K182" s="17"/>
    </row>
    <row r="183" spans="2:11" x14ac:dyDescent="0.2">
      <c r="B183" s="1"/>
      <c r="C183" s="1"/>
      <c r="D183" s="1"/>
      <c r="E183" s="1"/>
      <c r="F183" s="1"/>
      <c r="G183" s="1"/>
      <c r="H183" s="1"/>
      <c r="I183" s="17"/>
      <c r="J183" s="17"/>
      <c r="K183" s="17"/>
    </row>
    <row r="184" spans="2:11" x14ac:dyDescent="0.2">
      <c r="B184" s="1"/>
      <c r="C184" s="1"/>
      <c r="D184" s="1"/>
      <c r="E184" s="1"/>
      <c r="F184" s="1"/>
      <c r="G184" s="1"/>
      <c r="H184" s="1"/>
      <c r="I184" s="17"/>
      <c r="J184" s="17"/>
      <c r="K184" s="17"/>
    </row>
    <row r="185" spans="2:11" x14ac:dyDescent="0.2">
      <c r="B185" s="1"/>
      <c r="C185" s="1"/>
      <c r="D185" s="1"/>
      <c r="E185" s="1"/>
      <c r="F185" s="1"/>
      <c r="G185" s="1"/>
      <c r="H185" s="1"/>
      <c r="I185" s="17"/>
      <c r="J185" s="17"/>
      <c r="K185" s="17"/>
    </row>
    <row r="186" spans="2:11" x14ac:dyDescent="0.2">
      <c r="B186" s="1"/>
      <c r="C186" s="1"/>
      <c r="D186" s="1"/>
      <c r="E186" s="1"/>
      <c r="F186" s="1"/>
      <c r="G186" s="1"/>
      <c r="H186" s="1"/>
      <c r="I186" s="17"/>
      <c r="J186" s="17"/>
      <c r="K186" s="17"/>
    </row>
    <row r="187" spans="2:11" x14ac:dyDescent="0.2">
      <c r="B187" s="1"/>
      <c r="C187" s="1"/>
      <c r="D187" s="1"/>
      <c r="E187" s="1"/>
      <c r="F187" s="1"/>
      <c r="G187" s="1"/>
      <c r="H187" s="1"/>
      <c r="I187" s="17"/>
      <c r="J187" s="17"/>
      <c r="K187" s="17"/>
    </row>
    <row r="188" spans="2:11" x14ac:dyDescent="0.2">
      <c r="B188" s="1"/>
      <c r="C188" s="1"/>
      <c r="D188" s="1"/>
      <c r="E188" s="1"/>
      <c r="F188" s="1"/>
      <c r="G188" s="1"/>
      <c r="H188" s="1"/>
      <c r="I188" s="17"/>
      <c r="J188" s="17"/>
      <c r="K188" s="17"/>
    </row>
    <row r="189" spans="2:11" x14ac:dyDescent="0.2">
      <c r="B189" s="1"/>
      <c r="C189" s="1"/>
      <c r="D189" s="1"/>
      <c r="E189" s="1"/>
      <c r="F189" s="1"/>
      <c r="G189" s="1"/>
      <c r="H189" s="1"/>
      <c r="I189" s="17"/>
      <c r="J189" s="17"/>
      <c r="K189" s="17"/>
    </row>
    <row r="190" spans="2:11" x14ac:dyDescent="0.2">
      <c r="B190" s="1"/>
      <c r="C190" s="1"/>
      <c r="D190" s="1"/>
      <c r="E190" s="1"/>
      <c r="F190" s="1"/>
      <c r="G190" s="1"/>
      <c r="H190" s="1"/>
      <c r="I190" s="17"/>
      <c r="J190" s="17"/>
      <c r="K190" s="17"/>
    </row>
    <row r="191" spans="2:11" x14ac:dyDescent="0.2">
      <c r="B191" s="1"/>
      <c r="C191" s="1"/>
      <c r="D191" s="1"/>
      <c r="E191" s="1"/>
      <c r="F191" s="1"/>
      <c r="G191" s="1"/>
      <c r="H191" s="1"/>
      <c r="I191" s="17"/>
      <c r="J191" s="17"/>
      <c r="K191" s="17"/>
    </row>
    <row r="192" spans="2:11" x14ac:dyDescent="0.2">
      <c r="B192" s="1"/>
      <c r="C192" s="1"/>
      <c r="D192" s="1"/>
      <c r="E192" s="1"/>
      <c r="F192" s="1"/>
      <c r="G192" s="1"/>
      <c r="H192" s="1"/>
      <c r="I192" s="17"/>
      <c r="J192" s="17"/>
      <c r="K192" s="17"/>
    </row>
    <row r="193" spans="2:11" x14ac:dyDescent="0.2">
      <c r="B193" s="1"/>
      <c r="C193" s="1"/>
      <c r="D193" s="1"/>
      <c r="E193" s="1"/>
      <c r="F193" s="1"/>
      <c r="G193" s="1"/>
      <c r="H193" s="1"/>
      <c r="I193" s="17"/>
      <c r="J193" s="17"/>
      <c r="K193" s="17"/>
    </row>
    <row r="194" spans="2:11" x14ac:dyDescent="0.2">
      <c r="B194" s="1"/>
      <c r="C194" s="1"/>
      <c r="D194" s="1"/>
      <c r="E194" s="1"/>
      <c r="F194" s="1"/>
      <c r="G194" s="1"/>
      <c r="H194" s="1"/>
      <c r="I194" s="17"/>
      <c r="J194" s="17"/>
      <c r="K194" s="17"/>
    </row>
  </sheetData>
  <mergeCells count="9">
    <mergeCell ref="A5:L6"/>
    <mergeCell ref="J2:L2"/>
    <mergeCell ref="I3:L3"/>
    <mergeCell ref="L9:L10"/>
    <mergeCell ref="A9:A10"/>
    <mergeCell ref="B9:H9"/>
    <mergeCell ref="I9:I10"/>
    <mergeCell ref="J9:J10"/>
    <mergeCell ref="K9:K10"/>
  </mergeCells>
  <phoneticPr fontId="0" type="noConversion"/>
  <pageMargins left="0.39370078740157483" right="0.39370078740157483" top="0.19685039370078741" bottom="0.19685039370078741" header="0.19685039370078741" footer="0.19685039370078741"/>
  <pageSetup paperSize="9" scale="49" fitToHeight="10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CTiS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IlyashIN</dc:creator>
  <cp:lastModifiedBy>Grigorieva</cp:lastModifiedBy>
  <cp:lastPrinted>2018-03-30T04:05:42Z</cp:lastPrinted>
  <dcterms:created xsi:type="dcterms:W3CDTF">2007-11-19T11:49:52Z</dcterms:created>
  <dcterms:modified xsi:type="dcterms:W3CDTF">2018-03-30T04:06:01Z</dcterms:modified>
</cp:coreProperties>
</file>